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PV Technology 1</t>
        </is>
      </c>
      <c r="C1" t="inlineStr">
        <is>
          <t>PV Technology 2</t>
        </is>
      </c>
      <c r="D1" t="inlineStr">
        <is>
          <t>Eg1</t>
        </is>
      </c>
      <c r="E1" t="inlineStr">
        <is>
          <t>Eg2</t>
        </is>
      </c>
      <c r="F1" t="inlineStr">
        <is>
          <t>PCE (%)</t>
        </is>
      </c>
      <c r="G1" t="inlineStr">
        <is>
          <t>Voc (mV)</t>
        </is>
      </c>
      <c r="H1" t="inlineStr">
        <is>
          <t>Jsc (mA/cm²)</t>
        </is>
      </c>
      <c r="I1" t="inlineStr">
        <is>
          <t>FF (%)</t>
        </is>
      </c>
      <c r="J1" t="inlineStr">
        <is>
          <t>Absorber 1</t>
        </is>
      </c>
      <c r="K1" t="inlineStr">
        <is>
          <t>Absorber 2</t>
        </is>
      </c>
      <c r="L1" t="inlineStr">
        <is>
          <t>Publication Date</t>
        </is>
      </c>
      <c r="M1" t="inlineStr">
        <is>
          <t>DOI</t>
        </is>
      </c>
      <c r="N1" t="inlineStr">
        <is>
          <t>certified</t>
        </is>
      </c>
      <c r="O1" t="inlineStr">
        <is>
          <t>Notable exception a</t>
        </is>
      </c>
      <c r="P1" t="inlineStr">
        <is>
          <t>Notable exception b</t>
        </is>
      </c>
      <c r="Q1" t="inlineStr">
        <is>
          <t>Notable exception c</t>
        </is>
      </c>
      <c r="R1" t="inlineStr">
        <is>
          <t>Notable exception d</t>
        </is>
      </c>
      <c r="S1" t="inlineStr">
        <is>
          <t>Reference</t>
        </is>
      </c>
    </row>
    <row r="2">
      <c r="A2" s="1" t="n">
        <v>2088</v>
      </c>
      <c r="B2" t="inlineStr">
        <is>
          <t>Perovskite</t>
        </is>
      </c>
      <c r="C2" t="inlineStr">
        <is>
          <t>Silicon</t>
        </is>
      </c>
      <c r="D2" s="2" t="n">
        <v>1.65</v>
      </c>
      <c r="E2" s="2" t="n">
        <v>1.1</v>
      </c>
      <c r="F2" s="2" t="n">
        <v>29.08</v>
      </c>
      <c r="G2" s="1" t="n">
        <v>1884</v>
      </c>
      <c r="H2" s="2" t="n">
        <v>20.25</v>
      </c>
      <c r="I2" s="2" t="n">
        <v>76.23999999999999</v>
      </c>
      <c r="J2" t="inlineStr">
        <is>
          <t>Perovskite</t>
        </is>
      </c>
      <c r="K2" t="inlineStr">
        <is>
          <t>Si</t>
        </is>
      </c>
      <c r="L2" t="inlineStr">
        <is>
          <t>2026-03-25</t>
        </is>
      </c>
      <c r="M2" t="inlineStr">
        <is>
          <t>https://doi.org/10.1038/s41467-026-70848-8</t>
        </is>
      </c>
      <c r="N2" s="2" t="b">
        <v>0</v>
      </c>
      <c r="O2" s="2" t="b">
        <v>0</v>
      </c>
      <c r="P2" s="2" t="b">
        <v>0</v>
      </c>
      <c r="Q2" s="2" t="b">
        <v>0</v>
      </c>
      <c r="R2" s="2" t="b">
        <v>0</v>
      </c>
      <c r="S2">
        <f>HYPERLINK("https://doi.org/10.1038/s41467-026-70848-8","Shi (2026)")</f>
        <v/>
      </c>
    </row>
    <row r="3">
      <c r="A3" s="1" t="n">
        <v>1952</v>
      </c>
      <c r="B3" t="inlineStr">
        <is>
          <t>Perovskite</t>
        </is>
      </c>
      <c r="C3" t="inlineStr">
        <is>
          <t>Silicon</t>
        </is>
      </c>
      <c r="D3" s="2" t="n">
        <v>1.68</v>
      </c>
      <c r="E3" s="2" t="n">
        <v>1.1</v>
      </c>
      <c r="F3" s="2" t="n">
        <v>34.06</v>
      </c>
      <c r="G3" s="1" t="n">
        <v>1980</v>
      </c>
      <c r="H3" s="2" t="n">
        <v>21</v>
      </c>
      <c r="I3" s="2" t="n">
        <v>81.90000000000001</v>
      </c>
      <c r="J3" t="inlineStr">
        <is>
          <t>FAPbI3</t>
        </is>
      </c>
      <c r="K3" t="inlineStr">
        <is>
          <t>Si</t>
        </is>
      </c>
      <c r="L3" t="inlineStr">
        <is>
          <t>2025-11-20</t>
        </is>
      </c>
      <c r="M3" t="inlineStr">
        <is>
          <t>https://doi.org/10.1126/science.ady6874</t>
        </is>
      </c>
      <c r="N3" s="2" t="b">
        <v>1</v>
      </c>
      <c r="O3" s="2" t="b">
        <v>0</v>
      </c>
      <c r="P3" s="2" t="b">
        <v>0</v>
      </c>
      <c r="Q3" s="2" t="b">
        <v>0</v>
      </c>
      <c r="R3" s="2" t="b">
        <v>0</v>
      </c>
      <c r="S3">
        <f>HYPERLINK("https://doi.org/10.1126/science.ady6874","Zhang (2025)")</f>
        <v/>
      </c>
    </row>
    <row r="4">
      <c r="A4" s="1" t="n">
        <v>2046</v>
      </c>
      <c r="B4" t="inlineStr">
        <is>
          <t>Perovskite</t>
        </is>
      </c>
      <c r="C4" t="inlineStr">
        <is>
          <t>Silicon</t>
        </is>
      </c>
      <c r="D4" s="2" t="n">
        <v>1.68</v>
      </c>
      <c r="E4" s="2" t="n">
        <v>1.1</v>
      </c>
      <c r="F4" s="2" t="n">
        <v>32.73</v>
      </c>
      <c r="G4" s="1" t="n">
        <v>1961</v>
      </c>
      <c r="H4" s="2" t="n">
        <v>20.4</v>
      </c>
      <c r="I4" s="2" t="n">
        <v>81.83</v>
      </c>
      <c r="J4" t="inlineStr">
        <is>
          <t>Cs0.05MA0.15FA0.80Pb(I0.75Br0.25)3</t>
        </is>
      </c>
      <c r="K4" t="inlineStr">
        <is>
          <t>n-Si</t>
        </is>
      </c>
      <c r="L4" t="inlineStr">
        <is>
          <t>2026-03-11</t>
        </is>
      </c>
      <c r="M4" t="inlineStr">
        <is>
          <t>https://doi.org/10.1038/s41560-026-02007-8</t>
        </is>
      </c>
      <c r="N4" s="2" t="b">
        <v>1</v>
      </c>
      <c r="O4" s="2" t="b">
        <v>0</v>
      </c>
      <c r="P4" s="2" t="b">
        <v>0</v>
      </c>
      <c r="Q4" s="2" t="b">
        <v>0</v>
      </c>
      <c r="R4" s="2" t="b">
        <v>0</v>
      </c>
      <c r="S4">
        <f>HYPERLINK("https://doi.org/10.1038/s41560-026-02007-8","Gao (2026)")</f>
        <v/>
      </c>
    </row>
    <row r="5">
      <c r="A5" s="1" t="n">
        <v>2126</v>
      </c>
      <c r="B5" t="inlineStr">
        <is>
          <t>Perovskite</t>
        </is>
      </c>
      <c r="C5" t="inlineStr">
        <is>
          <t>Silicon</t>
        </is>
      </c>
      <c r="D5" s="2" t="n">
        <v>1.68</v>
      </c>
      <c r="E5" s="2" t="n">
        <v>1.1</v>
      </c>
      <c r="F5" s="2" t="n">
        <v>33.08</v>
      </c>
      <c r="G5" s="1" t="n">
        <v>1985</v>
      </c>
      <c r="H5" s="2" t="n">
        <v>20.57</v>
      </c>
      <c r="I5" s="2" t="n">
        <v>81.04000000000001</v>
      </c>
      <c r="J5" t="inlineStr">
        <is>
          <t>Cs0.05FA0.80MA0.15Pb(I0.75Br0.25)3</t>
        </is>
      </c>
      <c r="K5" t="inlineStr">
        <is>
          <t>c-Si</t>
        </is>
      </c>
      <c r="L5" t="inlineStr">
        <is>
          <t>2026-03-04</t>
        </is>
      </c>
      <c r="M5" t="inlineStr">
        <is>
          <t>https://doi.org/10.1039/D5EE06815K</t>
        </is>
      </c>
      <c r="N5" s="2" t="b">
        <v>1</v>
      </c>
      <c r="O5" s="2" t="b">
        <v>0</v>
      </c>
      <c r="P5" s="2" t="b">
        <v>0</v>
      </c>
      <c r="Q5" s="2" t="b">
        <v>0</v>
      </c>
      <c r="R5" s="2" t="b">
        <v>0</v>
      </c>
      <c r="S5">
        <f>HYPERLINK("https://doi.org/10.1039/D5EE06815K","Yang (2026)")</f>
        <v/>
      </c>
    </row>
    <row r="6">
      <c r="A6" s="1" t="n">
        <v>1910</v>
      </c>
      <c r="B6" t="inlineStr">
        <is>
          <t>Perovskite</t>
        </is>
      </c>
      <c r="C6" t="inlineStr">
        <is>
          <t>Silicon</t>
        </is>
      </c>
      <c r="D6" s="2" t="n">
        <v>1.68</v>
      </c>
      <c r="E6" s="2" t="n">
        <v>1.11</v>
      </c>
      <c r="F6" s="2" t="n">
        <v>33.12</v>
      </c>
      <c r="G6" s="1" t="n">
        <v>2023</v>
      </c>
      <c r="H6" s="2" t="n">
        <v>19.76</v>
      </c>
      <c r="I6" s="2" t="n">
        <v>82.86</v>
      </c>
      <c r="J6" t="inlineStr">
        <is>
          <t>FA0.8MA0.15Cs0.05Pb (I0.78Br0.22)3</t>
        </is>
      </c>
      <c r="K6" t="inlineStr">
        <is>
          <t>Si</t>
        </is>
      </c>
      <c r="L6" t="inlineStr">
        <is>
          <t>2025-10-28</t>
        </is>
      </c>
      <c r="M6" t="inlineStr">
        <is>
          <t>https://doi.org/10.1016/j.joule.2025.102174</t>
        </is>
      </c>
      <c r="N6" s="2" t="b">
        <v>1</v>
      </c>
      <c r="O6" s="2" t="b">
        <v>0</v>
      </c>
      <c r="P6" s="2" t="b">
        <v>0</v>
      </c>
      <c r="Q6" s="2" t="b">
        <v>0</v>
      </c>
      <c r="R6" s="2" t="b">
        <v>0</v>
      </c>
      <c r="S6">
        <f>HYPERLINK("https://doi.org/10.1016/j.joule.2025.102174","Wang (2025)")</f>
        <v/>
      </c>
    </row>
    <row r="7">
      <c r="A7" s="1" t="n">
        <v>2010</v>
      </c>
      <c r="B7" t="inlineStr">
        <is>
          <t>Perovskite</t>
        </is>
      </c>
      <c r="C7" t="inlineStr">
        <is>
          <t>Silicon</t>
        </is>
      </c>
      <c r="D7" s="2" t="n">
        <v>1.68</v>
      </c>
      <c r="E7" s="2" t="n">
        <v>1.11</v>
      </c>
      <c r="F7" s="2" t="n">
        <v>31.4</v>
      </c>
      <c r="G7" s="1" t="n">
        <v>1960</v>
      </c>
      <c r="H7" s="2" t="n">
        <v>20.6</v>
      </c>
      <c r="I7" s="2" t="n">
        <v>77.8</v>
      </c>
      <c r="J7" t="inlineStr">
        <is>
          <t>Perovskite</t>
        </is>
      </c>
      <c r="K7" t="inlineStr">
        <is>
          <t>Crystalline silicon (c-Si)</t>
        </is>
      </c>
      <c r="L7" t="inlineStr">
        <is>
          <t>2025-12-11</t>
        </is>
      </c>
      <c r="M7" t="inlineStr">
        <is>
          <t>https://doi.org/10.1016/j.joule.2025.102227</t>
        </is>
      </c>
      <c r="N7" s="2" t="b">
        <v>0</v>
      </c>
      <c r="O7" s="2" t="b">
        <v>0</v>
      </c>
      <c r="P7" s="2" t="b">
        <v>0</v>
      </c>
      <c r="Q7" s="2" t="b">
        <v>0</v>
      </c>
      <c r="R7" s="2" t="b">
        <v>0</v>
      </c>
      <c r="S7">
        <f>HYPERLINK("https://doi.org/10.1016/j.joule.2025.102227","Huang (2026)")</f>
        <v/>
      </c>
    </row>
    <row r="8">
      <c r="A8" s="1" t="n">
        <v>2104</v>
      </c>
      <c r="B8" t="inlineStr">
        <is>
          <t>Perovskite</t>
        </is>
      </c>
      <c r="C8" t="inlineStr">
        <is>
          <t>Silicon</t>
        </is>
      </c>
      <c r="D8" s="2" t="n">
        <v>1.68</v>
      </c>
      <c r="E8" s="2" t="n">
        <v>1.11</v>
      </c>
      <c r="F8" s="2" t="n">
        <v>32.6</v>
      </c>
      <c r="G8" s="1" t="n">
        <v>1955</v>
      </c>
      <c r="H8" s="2" t="n">
        <v>21.4</v>
      </c>
      <c r="I8" s="2" t="n">
        <v>77.90000000000001</v>
      </c>
      <c r="J8" t="inlineStr">
        <is>
          <t>Perovskite</t>
        </is>
      </c>
      <c r="K8" t="inlineStr">
        <is>
          <t>Crystalline silicon (c-Si)</t>
        </is>
      </c>
      <c r="L8" t="inlineStr">
        <is>
          <t>2026-01-10</t>
        </is>
      </c>
      <c r="M8" t="inlineStr">
        <is>
          <t>https://doi.org/10.1039/D5EL00164A</t>
        </is>
      </c>
      <c r="N8" s="2" t="b">
        <v>0</v>
      </c>
      <c r="O8" s="2" t="b">
        <v>0</v>
      </c>
      <c r="P8" s="2" t="b">
        <v>0</v>
      </c>
      <c r="Q8" s="2" t="b">
        <v>0</v>
      </c>
      <c r="R8" s="2" t="b">
        <v>0</v>
      </c>
      <c r="S8">
        <f>HYPERLINK("https://doi.org/10.1039/D5EL00164A","Zhao (2026)")</f>
        <v/>
      </c>
    </row>
    <row r="9">
      <c r="A9" s="1" t="n">
        <v>1976</v>
      </c>
      <c r="B9" t="inlineStr">
        <is>
          <t>Perovskite</t>
        </is>
      </c>
      <c r="C9" t="inlineStr">
        <is>
          <t>Silicon</t>
        </is>
      </c>
      <c r="D9" s="2" t="n">
        <v>1.69</v>
      </c>
      <c r="E9" s="2" t="n">
        <v>1.11</v>
      </c>
      <c r="F9" s="2" t="n">
        <v>33.38</v>
      </c>
      <c r="G9" s="1" t="n">
        <v>1973</v>
      </c>
      <c r="H9" s="2" t="n">
        <v>21.21</v>
      </c>
      <c r="I9" s="2" t="n">
        <v>79.75</v>
      </c>
      <c r="J9" t="inlineStr">
        <is>
          <t>Cs0.2FA0.8Pb(I0.83Br0.17)3</t>
        </is>
      </c>
      <c r="K9" t="inlineStr">
        <is>
          <t>Si</t>
        </is>
      </c>
      <c r="L9" t="inlineStr">
        <is>
          <t>2025-11-24</t>
        </is>
      </c>
      <c r="M9" t="inlineStr">
        <is>
          <t>https://doi.org/10.1002/adma.202518251</t>
        </is>
      </c>
      <c r="N9" s="2" t="b">
        <v>1</v>
      </c>
      <c r="O9" s="2" t="b">
        <v>0</v>
      </c>
      <c r="P9" s="2" t="b">
        <v>0</v>
      </c>
      <c r="Q9" s="2" t="b">
        <v>0</v>
      </c>
      <c r="R9" s="2" t="b">
        <v>0</v>
      </c>
      <c r="S9">
        <f>HYPERLINK("https://doi.org/10.1002/adma.202518251","Yu (2026)")</f>
        <v/>
      </c>
    </row>
    <row r="10">
      <c r="A10" s="1" t="n">
        <v>2123</v>
      </c>
      <c r="B10" t="inlineStr">
        <is>
          <t>Perovskite</t>
        </is>
      </c>
      <c r="C10" t="inlineStr">
        <is>
          <t>Silicon</t>
        </is>
      </c>
      <c r="D10" s="2" t="n">
        <v>1.69</v>
      </c>
      <c r="E10" s="2" t="n">
        <v>1.11</v>
      </c>
      <c r="F10" s="2" t="n">
        <v>33.4</v>
      </c>
      <c r="G10" s="1" t="n">
        <v>1970</v>
      </c>
      <c r="H10" s="2" t="n">
        <v>20.4</v>
      </c>
      <c r="I10" s="2" t="n">
        <v>83.09999999999999</v>
      </c>
      <c r="J10" t="inlineStr">
        <is>
          <t>Cs0.3FA0.6DMA0.1Pb(I0.87Br0.13)3</t>
        </is>
      </c>
      <c r="K10" t="inlineStr">
        <is>
          <t>a-Si(c)</t>
        </is>
      </c>
      <c r="L10" t="inlineStr">
        <is>
          <t>2026-04-09</t>
        </is>
      </c>
      <c r="M10" t="inlineStr">
        <is>
          <t>https://doi.org/10.1038/s41467-026-72160-x</t>
        </is>
      </c>
      <c r="N10" s="2" t="b">
        <v>1</v>
      </c>
      <c r="O10" s="2" t="b">
        <v>0</v>
      </c>
      <c r="P10" s="2" t="b">
        <v>0</v>
      </c>
      <c r="Q10" s="2" t="b">
        <v>0</v>
      </c>
      <c r="R10" s="2" t="b">
        <v>0</v>
      </c>
      <c r="S10">
        <f>HYPERLINK("https://doi.org/10.1038/s41467-026-72160-x","Luo (2026)")</f>
        <v/>
      </c>
    </row>
    <row r="11">
      <c r="A11" s="1" t="n">
        <v>2202</v>
      </c>
      <c r="B11" t="inlineStr">
        <is>
          <t>Perovskite</t>
        </is>
      </c>
      <c r="C11" t="inlineStr">
        <is>
          <t>Silicon</t>
        </is>
      </c>
      <c r="D11" s="2" t="n">
        <v>1.69</v>
      </c>
      <c r="E11" s="2" t="n">
        <v>1.11</v>
      </c>
      <c r="F11" s="2" t="n">
        <v>33.04</v>
      </c>
      <c r="G11" s="1" t="n">
        <v>1960</v>
      </c>
      <c r="H11" s="2" t="n">
        <v>20.66</v>
      </c>
      <c r="I11" s="2" t="n">
        <v>81.58</v>
      </c>
      <c r="J11" t="inlineStr">
        <is>
          <t>Cs0.05FA0.8MA0.15Pb(I0.75Br0.25)3</t>
        </is>
      </c>
      <c r="K11" t="inlineStr">
        <is>
          <t>c-Si (SHJ)</t>
        </is>
      </c>
      <c r="L11" t="inlineStr">
        <is>
          <t>2026-05-28</t>
        </is>
      </c>
      <c r="M11" t="inlineStr">
        <is>
          <t>https://doi.org/10.1038/s41467-026-73656-2</t>
        </is>
      </c>
      <c r="N11" s="2" t="b">
        <v>0</v>
      </c>
      <c r="O11" s="2" t="b">
        <v>0</v>
      </c>
      <c r="P11" s="2" t="b">
        <v>0</v>
      </c>
      <c r="Q11" s="2" t="b">
        <v>0</v>
      </c>
      <c r="R11" s="2" t="b">
        <v>0</v>
      </c>
      <c r="S11">
        <f>HYPERLINK("https://doi.org/10.1038/s41467-026-73656-2","Yan (2026)")</f>
        <v/>
      </c>
    </row>
    <row r="12">
      <c r="A12" s="1" t="n">
        <v>1862</v>
      </c>
      <c r="B12" t="inlineStr">
        <is>
          <t>Perovskite</t>
        </is>
      </c>
      <c r="C12" t="inlineStr">
        <is>
          <t>Silicon</t>
        </is>
      </c>
      <c r="D12" s="2" t="n">
        <v>1.7</v>
      </c>
      <c r="E12" s="2" t="n">
        <v>1.11</v>
      </c>
      <c r="F12" s="2" t="n">
        <v>30.95</v>
      </c>
      <c r="G12" s="1" t="n">
        <v>1880</v>
      </c>
      <c r="H12" s="2" t="n">
        <v>20.48</v>
      </c>
      <c r="I12" s="2" t="n">
        <v>80.39</v>
      </c>
      <c r="J12" t="inlineStr">
        <is>
          <t>CsPbI3</t>
        </is>
      </c>
      <c r="K12" t="inlineStr">
        <is>
          <t>c-Si(n)</t>
        </is>
      </c>
      <c r="L12" t="inlineStr">
        <is>
          <t>2025-09-26</t>
        </is>
      </c>
      <c r="M12" t="inlineStr">
        <is>
          <t>https://doi.org/10.1002/adma.202511177</t>
        </is>
      </c>
      <c r="N12" s="2" t="b">
        <v>1</v>
      </c>
      <c r="O12" s="2" t="b">
        <v>0</v>
      </c>
      <c r="P12" s="2" t="b">
        <v>0</v>
      </c>
      <c r="Q12" s="2" t="b">
        <v>0</v>
      </c>
      <c r="R12" s="2" t="b">
        <v>0</v>
      </c>
      <c r="S12">
        <f>HYPERLINK("https://doi.org/10.1002/adma.202511177","Liu (2026)")</f>
        <v/>
      </c>
    </row>
    <row r="13">
      <c r="A13" s="1" t="n">
        <v>1794</v>
      </c>
      <c r="B13" t="inlineStr">
        <is>
          <t>Perovskite</t>
        </is>
      </c>
      <c r="C13" t="inlineStr">
        <is>
          <t>Silicon</t>
        </is>
      </c>
      <c r="D13" s="2" t="n">
        <v>1.68</v>
      </c>
      <c r="E13" s="2" t="n">
        <v>1.12</v>
      </c>
      <c r="F13" s="2" t="n">
        <v>33.1</v>
      </c>
      <c r="G13" s="1" t="n">
        <v>2011</v>
      </c>
      <c r="H13" s="2" t="n">
        <v>20.6</v>
      </c>
      <c r="I13" s="2" t="n">
        <v>79.7</v>
      </c>
      <c r="J13" t="inlineStr">
        <is>
          <t>Cs0.13FA0.87Pb(I0.74Br0.26)3</t>
        </is>
      </c>
      <c r="K13" t="inlineStr">
        <is>
          <t>c-Si</t>
        </is>
      </c>
      <c r="L13" t="inlineStr">
        <is>
          <t>2025-09-04</t>
        </is>
      </c>
      <c r="M13" t="inlineStr">
        <is>
          <t>https://doi.org/10.1126/science.adx1745</t>
        </is>
      </c>
      <c r="N13" s="2" t="b">
        <v>1</v>
      </c>
      <c r="O13" s="2" t="b">
        <v>0</v>
      </c>
      <c r="P13" s="2" t="b">
        <v>0</v>
      </c>
      <c r="Q13" s="2" t="b">
        <v>0</v>
      </c>
      <c r="R13" s="2" t="b">
        <v>0</v>
      </c>
      <c r="S13">
        <f>HYPERLINK("https://doi.org/10.1126/science.adx1745","Er-raji (2025)")</f>
        <v/>
      </c>
    </row>
    <row r="14">
      <c r="A14" s="1" t="n">
        <v>2097</v>
      </c>
      <c r="B14" t="inlineStr">
        <is>
          <t>Perovskite</t>
        </is>
      </c>
      <c r="C14" t="inlineStr">
        <is>
          <t>Silicon</t>
        </is>
      </c>
      <c r="D14" s="2" t="n">
        <v>1.68</v>
      </c>
      <c r="E14" s="2" t="n">
        <v>1.12</v>
      </c>
      <c r="F14" s="2" t="n">
        <v>32.77</v>
      </c>
      <c r="G14" s="1" t="n">
        <v>1952</v>
      </c>
      <c r="H14" s="2" t="n">
        <v>20.67</v>
      </c>
      <c r="I14" s="2" t="n">
        <v>81.23</v>
      </c>
      <c r="J14" t="inlineStr">
        <is>
          <t>Perovskite</t>
        </is>
      </c>
      <c r="K14" t="inlineStr">
        <is>
          <t>Crystalline silicon (TOPCon)</t>
        </is>
      </c>
      <c r="L14" t="inlineStr">
        <is>
          <t>2026-02-26</t>
        </is>
      </c>
      <c r="M14" t="inlineStr">
        <is>
          <t>https://doi.org/10.1039/D5EE07165H</t>
        </is>
      </c>
      <c r="N14" s="2" t="b">
        <v>1</v>
      </c>
      <c r="O14" s="2" t="b">
        <v>0</v>
      </c>
      <c r="P14" s="2" t="b">
        <v>0</v>
      </c>
      <c r="Q14" s="2" t="b">
        <v>0</v>
      </c>
      <c r="R14" s="2" t="b">
        <v>0</v>
      </c>
      <c r="S14">
        <f>HYPERLINK("https://doi.org/10.1039/D5EE07165H","Li (2026)")</f>
        <v/>
      </c>
    </row>
    <row r="15">
      <c r="A15" s="1" t="n">
        <v>2045</v>
      </c>
      <c r="B15" t="inlineStr">
        <is>
          <t>Silicon</t>
        </is>
      </c>
      <c r="C15" t="inlineStr">
        <is>
          <t>Perovskite</t>
        </is>
      </c>
      <c r="D15" s="2" t="n">
        <v>1.69</v>
      </c>
      <c r="E15" s="2" t="n">
        <v>1.12</v>
      </c>
      <c r="F15" s="2" t="n">
        <v>33.62</v>
      </c>
      <c r="G15" s="1" t="n">
        <v>1950</v>
      </c>
      <c r="H15" s="2" t="n">
        <v>20.55</v>
      </c>
      <c r="I15" s="2" t="n">
        <v>83.78</v>
      </c>
      <c r="J15" t="inlineStr">
        <is>
          <t xml:space="preserve">Cs0.05MA0.15FA0.8Pb(I0.755Br0.255)3 </t>
        </is>
      </c>
      <c r="K15" t="inlineStr">
        <is>
          <t>c-silicon (TOPCon)</t>
        </is>
      </c>
      <c r="L15" t="inlineStr">
        <is>
          <t>2026-03-16</t>
        </is>
      </c>
      <c r="M15" t="inlineStr">
        <is>
          <t>https://doi.org/10.1038/s41560-026-02010-z</t>
        </is>
      </c>
      <c r="N15" s="2" t="b">
        <v>1</v>
      </c>
      <c r="O15" s="2" t="b">
        <v>0</v>
      </c>
      <c r="P15" s="2" t="b">
        <v>0</v>
      </c>
      <c r="Q15" s="2" t="b">
        <v>0</v>
      </c>
      <c r="R15" s="2" t="b">
        <v>0</v>
      </c>
      <c r="S15">
        <f>HYPERLINK("https://doi.org/10.1038/s41560-026-02010-z","Zhou (2026)")</f>
        <v/>
      </c>
    </row>
    <row r="16">
      <c r="A16" s="1" t="n">
        <v>1970</v>
      </c>
      <c r="B16" t="inlineStr">
        <is>
          <t>Perovskite</t>
        </is>
      </c>
      <c r="C16" t="inlineStr">
        <is>
          <t>Silicon</t>
        </is>
      </c>
      <c r="D16" s="2" t="n">
        <v>1.63</v>
      </c>
      <c r="E16" s="2" t="n">
        <v>1.13</v>
      </c>
      <c r="F16" s="2" t="n">
        <v>31.12</v>
      </c>
      <c r="G16" s="1" t="n">
        <v>1940</v>
      </c>
      <c r="H16" s="2" t="n">
        <v>20.265</v>
      </c>
      <c r="I16" s="2" t="n">
        <v>79.2</v>
      </c>
      <c r="J16" t="inlineStr">
        <is>
          <t>FAI/MABr/MACl</t>
        </is>
      </c>
      <c r="K16" t="inlineStr">
        <is>
          <t>Si</t>
        </is>
      </c>
      <c r="L16" t="inlineStr">
        <is>
          <t>2025-11-11</t>
        </is>
      </c>
      <c r="M16" t="inlineStr">
        <is>
          <t>https://doi.org/10.1039/D5EE03984C</t>
        </is>
      </c>
      <c r="N16" s="2" t="b">
        <v>0</v>
      </c>
      <c r="O16" s="2" t="b">
        <v>0</v>
      </c>
      <c r="P16" s="2" t="b">
        <v>0</v>
      </c>
      <c r="Q16" s="2" t="b">
        <v>0</v>
      </c>
      <c r="R16" s="2" t="b">
        <v>0</v>
      </c>
      <c r="S16">
        <f>HYPERLINK("https://doi.org/10.1039/D5EE03984C","Luo (2025)")</f>
        <v/>
      </c>
    </row>
    <row r="17">
      <c r="A17" s="1" t="n">
        <v>1986</v>
      </c>
      <c r="B17" t="inlineStr">
        <is>
          <t>Perovskite</t>
        </is>
      </c>
      <c r="C17" t="inlineStr">
        <is>
          <t>Silicon</t>
        </is>
      </c>
      <c r="D17" s="2" t="n">
        <v>1.68</v>
      </c>
      <c r="E17" s="2" t="n">
        <v>1.13</v>
      </c>
      <c r="F17" s="2" t="n">
        <v>34.02</v>
      </c>
      <c r="G17" s="1" t="n">
        <v>2020</v>
      </c>
      <c r="H17" s="2" t="n">
        <v>20.23</v>
      </c>
      <c r="I17" s="2" t="n">
        <v>83.40000000000001</v>
      </c>
      <c r="J17" t="inlineStr">
        <is>
          <t>Rb0.05Cs0.1FA0.85Pb(I0.75Br0.25)3</t>
        </is>
      </c>
      <c r="K17" t="inlineStr">
        <is>
          <t>Si</t>
        </is>
      </c>
      <c r="L17" t="inlineStr">
        <is>
          <t>2025-12-12</t>
        </is>
      </c>
      <c r="M17" t="inlineStr">
        <is>
          <t>https://doi.org/10.1038/s41467-025-66480-7</t>
        </is>
      </c>
      <c r="N17" s="2" t="b">
        <v>1</v>
      </c>
      <c r="O17" s="2" t="b">
        <v>0</v>
      </c>
      <c r="P17" s="2" t="b">
        <v>0</v>
      </c>
      <c r="Q17" s="2" t="b">
        <v>0</v>
      </c>
      <c r="R17" s="2" t="b">
        <v>0</v>
      </c>
      <c r="S17">
        <f>HYPERLINK("https://doi.org/10.1038/s41467-025-66480-7","Han (2025)")</f>
        <v/>
      </c>
    </row>
    <row r="18">
      <c r="A18" s="1" t="n">
        <v>2026</v>
      </c>
      <c r="B18" t="inlineStr">
        <is>
          <t>Perovskite</t>
        </is>
      </c>
      <c r="C18" t="inlineStr">
        <is>
          <t>Silicon</t>
        </is>
      </c>
      <c r="D18" s="2" t="n">
        <v>1.68</v>
      </c>
      <c r="E18" s="2" t="n">
        <v>1.13</v>
      </c>
      <c r="F18" s="2" t="n">
        <v>33.6</v>
      </c>
      <c r="G18" s="1" t="n">
        <v>2015</v>
      </c>
      <c r="H18" s="2" t="n">
        <v>20.36</v>
      </c>
      <c r="I18" s="2" t="n">
        <v>81.90000000000001</v>
      </c>
      <c r="J18" t="inlineStr">
        <is>
          <t>Perovskite</t>
        </is>
      </c>
      <c r="K18" t="inlineStr">
        <is>
          <t>Crystalline silicon (c-Si)</t>
        </is>
      </c>
      <c r="L18" t="inlineStr">
        <is>
          <t>2025-11-10</t>
        </is>
      </c>
      <c r="M18" t="inlineStr">
        <is>
          <t>https://doi.org/10.1038/s41586-025-09849-4</t>
        </is>
      </c>
      <c r="N18" s="2" t="b">
        <v>1</v>
      </c>
      <c r="O18" s="2" t="b">
        <v>0</v>
      </c>
      <c r="P18" s="2" t="b">
        <v>0</v>
      </c>
      <c r="Q18" s="2" t="b">
        <v>0</v>
      </c>
      <c r="R18" s="2" t="b">
        <v>0</v>
      </c>
      <c r="S18">
        <f>HYPERLINK("https://doi.org/10.1038/s41586-025-09849-4","Wang (2026)")</f>
        <v/>
      </c>
    </row>
    <row r="19">
      <c r="A19" s="1" t="n">
        <v>2027</v>
      </c>
      <c r="B19" t="inlineStr">
        <is>
          <t>Perovskite</t>
        </is>
      </c>
      <c r="C19" t="inlineStr">
        <is>
          <t>Silicon</t>
        </is>
      </c>
      <c r="D19" s="2" t="n">
        <v>1.68</v>
      </c>
      <c r="E19" s="2" t="n">
        <v>1.13</v>
      </c>
      <c r="F19" s="2" t="n">
        <v>33.19</v>
      </c>
      <c r="G19" s="1" t="n">
        <v>2011</v>
      </c>
      <c r="H19" s="2" t="n">
        <v>19.8</v>
      </c>
      <c r="I19" s="2" t="n">
        <v>83.3</v>
      </c>
      <c r="J19" t="inlineStr">
        <is>
          <t>FA0.8MA0.15Cs0.05Pb(I0.76Br0.24)3</t>
        </is>
      </c>
      <c r="K19" t="inlineStr">
        <is>
          <t>Crystalline silicon (c-Si)</t>
        </is>
      </c>
      <c r="L19" t="inlineStr">
        <is>
          <t>2025-11-07</t>
        </is>
      </c>
      <c r="M19" t="inlineStr">
        <is>
          <t>https://doi.org/10.1038/s41586-025-09835-w</t>
        </is>
      </c>
      <c r="N19" s="2" t="b">
        <v>1</v>
      </c>
      <c r="O19" s="2" t="b">
        <v>0</v>
      </c>
      <c r="P19" s="2" t="b">
        <v>0</v>
      </c>
      <c r="Q19" s="2" t="b">
        <v>0</v>
      </c>
      <c r="R19" s="2" t="b">
        <v>0</v>
      </c>
      <c r="S19">
        <f>HYPERLINK("https://doi.org/10.1038/s41586-025-09835-w","Fang (2026)")</f>
        <v/>
      </c>
    </row>
    <row r="20">
      <c r="A20" s="1" t="n">
        <v>2235</v>
      </c>
      <c r="B20" t="inlineStr">
        <is>
          <t>Perovskite</t>
        </is>
      </c>
      <c r="C20" t="inlineStr">
        <is>
          <t>Silicon</t>
        </is>
      </c>
      <c r="D20" s="2" t="n">
        <v>1.68</v>
      </c>
      <c r="E20" s="2" t="n">
        <v>1.13</v>
      </c>
      <c r="F20" s="2" t="n">
        <v>33.6</v>
      </c>
      <c r="G20" s="1" t="n">
        <v>1983</v>
      </c>
      <c r="H20" s="2" t="n">
        <v>20.78</v>
      </c>
      <c r="I20" s="2" t="n">
        <v>81.55</v>
      </c>
      <c r="J20" t="inlineStr">
        <is>
          <t>Cs0.05(FA0.77MA0.23)0.95Pb(I0.77Br0.23)3</t>
        </is>
      </c>
      <c r="K20" t="inlineStr">
        <is>
          <t>c-Si (TOPCon)</t>
        </is>
      </c>
      <c r="L20" t="inlineStr">
        <is>
          <t>2026-05-06</t>
        </is>
      </c>
      <c r="M20" t="inlineStr">
        <is>
          <t>https://doi.org/10.1038/s41467-026-72794-x</t>
        </is>
      </c>
      <c r="N20" s="2" t="b">
        <v>0</v>
      </c>
      <c r="O20" s="2" t="b">
        <v>0</v>
      </c>
      <c r="P20" s="2" t="b">
        <v>0</v>
      </c>
      <c r="Q20" s="2" t="b">
        <v>0</v>
      </c>
      <c r="R20" s="2" t="b">
        <v>0</v>
      </c>
      <c r="S20">
        <f>HYPERLINK("https://doi.org/10.1038/s41467-026-72794-x","Du (2026)")</f>
        <v/>
      </c>
    </row>
    <row r="21">
      <c r="A21" s="1" t="n">
        <v>1847</v>
      </c>
      <c r="B21" t="inlineStr">
        <is>
          <t>Perovskite</t>
        </is>
      </c>
      <c r="C21" t="inlineStr">
        <is>
          <t>Silicon</t>
        </is>
      </c>
      <c r="D21" s="2" t="n">
        <v>1.69</v>
      </c>
      <c r="E21" s="2" t="n">
        <v>1.13</v>
      </c>
      <c r="F21" s="2" t="n">
        <v>33.1</v>
      </c>
      <c r="G21" s="1" t="n">
        <v>1970</v>
      </c>
      <c r="H21" s="2" t="n">
        <v>20.28</v>
      </c>
      <c r="I21" s="2" t="n">
        <v>82.81</v>
      </c>
      <c r="J21" t="inlineStr">
        <is>
          <t>Cs0.05FA0.8MA0.15PbI2.25Br0.75</t>
        </is>
      </c>
      <c r="K21" t="inlineStr">
        <is>
          <t>c-Si</t>
        </is>
      </c>
      <c r="L21" t="inlineStr">
        <is>
          <t>2025-09-26</t>
        </is>
      </c>
      <c r="M21" t="inlineStr">
        <is>
          <t>https://doi.org/10.1016/j.joule.2025.102141</t>
        </is>
      </c>
      <c r="N21" s="2" t="b">
        <v>1</v>
      </c>
      <c r="O21" s="2" t="b">
        <v>0</v>
      </c>
      <c r="P21" s="2" t="b">
        <v>0</v>
      </c>
      <c r="Q21" s="2" t="b">
        <v>0</v>
      </c>
      <c r="R21" s="2" t="b">
        <v>0</v>
      </c>
      <c r="S21">
        <f>HYPERLINK("https://doi.org/10.1016/j.joule.2025.102141","Li (2025)")</f>
        <v/>
      </c>
    </row>
    <row r="22">
      <c r="A22" s="1" t="n">
        <v>1905</v>
      </c>
      <c r="B22" t="inlineStr">
        <is>
          <t>Perovskite</t>
        </is>
      </c>
      <c r="C22" t="inlineStr">
        <is>
          <t>Silicon</t>
        </is>
      </c>
      <c r="D22" s="2" t="n">
        <v>1.69</v>
      </c>
      <c r="E22" s="2" t="n">
        <v>1.13</v>
      </c>
      <c r="F22" s="2" t="n">
        <v>33.86</v>
      </c>
      <c r="G22" s="1" t="n">
        <v>1980</v>
      </c>
      <c r="H22" s="2" t="n">
        <v>20.51</v>
      </c>
      <c r="I22" s="2" t="n">
        <v>83.40000000000001</v>
      </c>
      <c r="J22" t="inlineStr">
        <is>
          <t>Cs0.05FA0.8MA0.15Pb(I0.75Br0.25)3</t>
        </is>
      </c>
      <c r="K22" t="inlineStr">
        <is>
          <t>Si</t>
        </is>
      </c>
      <c r="L22" t="inlineStr">
        <is>
          <t>2025-10-20</t>
        </is>
      </c>
      <c r="M22" t="inlineStr">
        <is>
          <t>https://doi.org/10.1038/s41566-025-01778-y</t>
        </is>
      </c>
      <c r="N22" s="2" t="b">
        <v>1</v>
      </c>
      <c r="O22" s="2" t="b">
        <v>0</v>
      </c>
      <c r="P22" s="2" t="b">
        <v>0</v>
      </c>
      <c r="Q22" s="2" t="b">
        <v>0</v>
      </c>
      <c r="R22" s="2" t="b">
        <v>0</v>
      </c>
      <c r="S22">
        <f>HYPERLINK("https://doi.org/10.1038/s41566-025-01778-y","Zhang (2026)")</f>
        <v/>
      </c>
    </row>
    <row r="23">
      <c r="A23" s="1" t="n">
        <v>1852</v>
      </c>
      <c r="B23" t="inlineStr">
        <is>
          <t>Perovskite</t>
        </is>
      </c>
      <c r="C23" t="inlineStr">
        <is>
          <t>Silicon</t>
        </is>
      </c>
      <c r="D23" s="2" t="n">
        <v>1.67</v>
      </c>
      <c r="E23" s="2" t="n">
        <v>1.14</v>
      </c>
      <c r="F23" s="2" t="n">
        <v>31.12</v>
      </c>
      <c r="G23" s="1" t="n">
        <v>1946</v>
      </c>
      <c r="H23" s="2" t="n">
        <v>19.78</v>
      </c>
      <c r="I23" s="2" t="n">
        <v>80.84999999999999</v>
      </c>
      <c r="J23" t="inlineStr">
        <is>
          <t>Cs0.2FA0.8Pb(I0.8Br0.2)3</t>
        </is>
      </c>
      <c r="K23" t="inlineStr">
        <is>
          <t>c-Si</t>
        </is>
      </c>
      <c r="L23" t="inlineStr">
        <is>
          <t>2025-09-15</t>
        </is>
      </c>
      <c r="M23" t="inlineStr">
        <is>
          <t>https://doi.org/10.1002/aenm.202502222</t>
        </is>
      </c>
      <c r="N23" s="2" t="b">
        <v>0</v>
      </c>
      <c r="O23" s="2" t="b">
        <v>0</v>
      </c>
      <c r="P23" s="2" t="b">
        <v>0</v>
      </c>
      <c r="Q23" s="2" t="b">
        <v>0</v>
      </c>
      <c r="R23" s="2" t="b">
        <v>0</v>
      </c>
      <c r="S23">
        <f>HYPERLINK("https://doi.org/10.1002/aenm.202502222","Wang (2025)")</f>
        <v/>
      </c>
    </row>
    <row r="24">
      <c r="A24" s="1" t="n">
        <v>1858</v>
      </c>
      <c r="B24" t="inlineStr">
        <is>
          <t>Perovskite</t>
        </is>
      </c>
      <c r="C24" t="inlineStr">
        <is>
          <t>Silicon</t>
        </is>
      </c>
      <c r="D24" s="2" t="n">
        <v>1.69</v>
      </c>
      <c r="E24" s="2" t="n">
        <v>1.14</v>
      </c>
      <c r="F24" s="2" t="n">
        <v>31.2</v>
      </c>
      <c r="G24" s="1" t="n">
        <v>1950</v>
      </c>
      <c r="H24" s="2" t="n">
        <v>19.77</v>
      </c>
      <c r="I24" s="2" t="n">
        <v>80.89</v>
      </c>
      <c r="J24" t="inlineStr">
        <is>
          <t>Cs0.05FA0.8MA0.15Pb(I0.75Br0.25)3</t>
        </is>
      </c>
      <c r="K24" t="inlineStr">
        <is>
          <t>c-Si(n)</t>
        </is>
      </c>
      <c r="L24" t="inlineStr">
        <is>
          <t>2025-09-25</t>
        </is>
      </c>
      <c r="M24" t="inlineStr">
        <is>
          <t>https://doi.org/10.1002/aenm.202503565</t>
        </is>
      </c>
      <c r="N24" s="2" t="b">
        <v>1</v>
      </c>
      <c r="O24" s="2" t="b">
        <v>0</v>
      </c>
      <c r="P24" s="2" t="b">
        <v>0</v>
      </c>
      <c r="Q24" s="2" t="b">
        <v>0</v>
      </c>
      <c r="R24" s="2" t="b">
        <v>0</v>
      </c>
      <c r="S24">
        <f>HYPERLINK("https://doi.org/10.1002/aenm.202503565","Du (2025)")</f>
        <v/>
      </c>
    </row>
    <row r="25">
      <c r="A25" s="1" t="n">
        <v>2029</v>
      </c>
      <c r="B25" t="inlineStr">
        <is>
          <t>Perovskite</t>
        </is>
      </c>
      <c r="C25" t="inlineStr">
        <is>
          <t>Silicon</t>
        </is>
      </c>
      <c r="D25" s="2" t="n">
        <v>1.69</v>
      </c>
      <c r="E25" s="2" t="n">
        <v>1.15</v>
      </c>
      <c r="F25" s="2" t="n">
        <v>31.3</v>
      </c>
      <c r="G25" s="1" t="n">
        <v>1965</v>
      </c>
      <c r="H25" s="2" t="n">
        <v>20.1</v>
      </c>
      <c r="I25" s="2" t="n">
        <v>79</v>
      </c>
      <c r="J25" t="inlineStr">
        <is>
          <t>Perovskite</t>
        </is>
      </c>
      <c r="K25" t="inlineStr">
        <is>
          <t>c-Si</t>
        </is>
      </c>
      <c r="L25" t="inlineStr">
        <is>
          <t>2025-09-11</t>
        </is>
      </c>
      <c r="M25" t="inlineStr">
        <is>
          <t>https://doi.org/10.1039/d5el00105f</t>
        </is>
      </c>
      <c r="N25" s="2" t="b">
        <v>0</v>
      </c>
      <c r="O25" s="2" t="b">
        <v>0</v>
      </c>
      <c r="P25" s="2" t="b">
        <v>0</v>
      </c>
      <c r="Q25" s="2" t="b">
        <v>0</v>
      </c>
      <c r="R25" s="2" t="b">
        <v>0</v>
      </c>
      <c r="S25">
        <f>HYPERLINK("https://doi.org/10.1039/d5el00105f","Hurni (2025)")</f>
        <v/>
      </c>
    </row>
    <row r="26">
      <c r="A26" s="1" t="n">
        <v>1908</v>
      </c>
      <c r="B26" t="inlineStr">
        <is>
          <t>Perovskite</t>
        </is>
      </c>
      <c r="C26" t="inlineStr">
        <is>
          <t>Silicon</t>
        </is>
      </c>
      <c r="D26" s="2" t="n">
        <v>1.73</v>
      </c>
      <c r="E26" s="2" t="n">
        <v>1.15</v>
      </c>
      <c r="F26" s="2" t="n">
        <v>29.43</v>
      </c>
      <c r="G26" s="1" t="n">
        <v>1857</v>
      </c>
      <c r="H26" s="2" t="n">
        <v>19.63</v>
      </c>
      <c r="I26" s="2" t="n">
        <v>80.73</v>
      </c>
      <c r="J26" t="inlineStr">
        <is>
          <t>Cs0.45FA0.55Pb(Br0.15I0.85)3</t>
        </is>
      </c>
      <c r="K26" t="inlineStr">
        <is>
          <t>Si</t>
        </is>
      </c>
      <c r="L26" t="inlineStr">
        <is>
          <t>2025-10-22</t>
        </is>
      </c>
      <c r="M26" t="inlineStr">
        <is>
          <t>https://doi.org/10.1038/s41563-025-02375-8</t>
        </is>
      </c>
      <c r="N26" s="2" t="b">
        <v>0</v>
      </c>
      <c r="O26" s="2" t="b">
        <v>0</v>
      </c>
      <c r="P26" s="2" t="b">
        <v>0</v>
      </c>
      <c r="Q26" s="2" t="b">
        <v>0</v>
      </c>
      <c r="R26" s="2" t="b">
        <v>0</v>
      </c>
      <c r="S26">
        <f>HYPERLINK("https://doi.org/10.1038/s41563-025-02375-8","Dong (2026)")</f>
        <v/>
      </c>
    </row>
    <row r="27">
      <c r="A27" s="1" t="n">
        <v>2096</v>
      </c>
      <c r="B27" t="inlineStr">
        <is>
          <t>Perovskite</t>
        </is>
      </c>
      <c r="C27" t="inlineStr">
        <is>
          <t>Organic</t>
        </is>
      </c>
      <c r="D27" s="2" t="n">
        <v>1.75</v>
      </c>
      <c r="E27" s="2" t="n">
        <v>1.25</v>
      </c>
      <c r="F27" s="2" t="n">
        <v>24.86</v>
      </c>
      <c r="G27" s="1" t="n">
        <v>1813</v>
      </c>
      <c r="H27" s="2" t="n">
        <v>16.69</v>
      </c>
      <c r="I27" s="2" t="n">
        <v>82.16</v>
      </c>
      <c r="J27" t="inlineStr">
        <is>
          <t>Cl-doped Perovskite</t>
        </is>
      </c>
      <c r="K27" t="inlineStr">
        <is>
          <t>PCE-10:P2EH-2V</t>
        </is>
      </c>
      <c r="L27" t="inlineStr">
        <is>
          <t>2026-03-18</t>
        </is>
      </c>
      <c r="M27" t="inlineStr">
        <is>
          <t>https://doi.org/10.1039/d5ee04477d</t>
        </is>
      </c>
      <c r="N27" s="2" t="b">
        <v>0</v>
      </c>
      <c r="O27" s="2" t="b">
        <v>0</v>
      </c>
      <c r="P27" s="2" t="b">
        <v>0</v>
      </c>
      <c r="Q27" s="2" t="b">
        <v>0</v>
      </c>
      <c r="R27" s="2" t="b">
        <v>0</v>
      </c>
      <c r="S27">
        <f>HYPERLINK("https://doi.org/10.1039/d5ee04477d","Guo (2026)")</f>
        <v/>
      </c>
    </row>
    <row r="28">
      <c r="A28" s="1" t="n">
        <v>1957</v>
      </c>
      <c r="B28" t="inlineStr">
        <is>
          <t>Perovskite</t>
        </is>
      </c>
      <c r="C28" t="inlineStr">
        <is>
          <t>Perovskite</t>
        </is>
      </c>
      <c r="D28" s="2" t="n">
        <v>1.76</v>
      </c>
      <c r="E28" s="2" t="n">
        <v>1.25</v>
      </c>
      <c r="F28" s="2" t="n">
        <v>29.27</v>
      </c>
      <c r="G28" s="1" t="n">
        <v>2177</v>
      </c>
      <c r="H28" s="2" t="n">
        <v>15.97</v>
      </c>
      <c r="I28" s="2" t="n">
        <v>84.19</v>
      </c>
      <c r="J28" t="inlineStr">
        <is>
          <t>FA0.8Cs0.2Pb(I0.6Br0.4)3</t>
        </is>
      </c>
      <c r="K28" t="inlineStr">
        <is>
          <t>Cs0.1FA0.6MA0.3Sn0.5Pb0.5I3</t>
        </is>
      </c>
      <c r="L28" t="inlineStr">
        <is>
          <t>2025-11-21</t>
        </is>
      </c>
      <c r="M28" t="inlineStr">
        <is>
          <t>https://doi.org/10.1038/s41560-025-01912-8</t>
        </is>
      </c>
      <c r="N28" s="2" t="b">
        <v>1</v>
      </c>
      <c r="O28" s="2" t="b">
        <v>0</v>
      </c>
      <c r="P28" s="2" t="b">
        <v>0</v>
      </c>
      <c r="Q28" s="2" t="b">
        <v>0</v>
      </c>
      <c r="R28" s="2" t="b">
        <v>0</v>
      </c>
      <c r="S28">
        <f>HYPERLINK("https://doi.org/10.1038/s41560-025-01912-8","Liu (2025)")</f>
        <v/>
      </c>
    </row>
    <row r="29">
      <c r="A29" s="1" t="n">
        <v>2062</v>
      </c>
      <c r="B29" t="inlineStr">
        <is>
          <t>Perovskite</t>
        </is>
      </c>
      <c r="C29" t="inlineStr">
        <is>
          <t>Perovskite</t>
        </is>
      </c>
      <c r="D29" s="2" t="n">
        <v>1.79</v>
      </c>
      <c r="E29" s="2" t="n">
        <v>1.25</v>
      </c>
      <c r="F29" s="2" t="n">
        <v>29.34</v>
      </c>
      <c r="G29" s="1" t="n">
        <v>2156</v>
      </c>
      <c r="H29" s="2" t="n">
        <v>16.18</v>
      </c>
      <c r="I29" s="2" t="n">
        <v>84.09</v>
      </c>
      <c r="J29" t="inlineStr">
        <is>
          <t>FA0.83Cs0.17Pb(I0.6Br0.4)3</t>
        </is>
      </c>
      <c r="K29" t="inlineStr">
        <is>
          <t>(FASnI3)0.6(PbI3)0.4</t>
        </is>
      </c>
      <c r="L29" t="inlineStr">
        <is>
          <t>2026-03-04</t>
        </is>
      </c>
      <c r="M29" t="inlineStr">
        <is>
          <t>https://doi.org/10.1016/j.joule.2025.102316</t>
        </is>
      </c>
      <c r="N29" s="2" t="b">
        <v>1</v>
      </c>
      <c r="O29" s="2" t="b">
        <v>0</v>
      </c>
      <c r="P29" s="2" t="b">
        <v>0</v>
      </c>
      <c r="Q29" s="2" t="b">
        <v>0</v>
      </c>
      <c r="R29" s="2" t="b">
        <v>0</v>
      </c>
      <c r="S29">
        <f>HYPERLINK("https://doi.org/10.1016/j.joule.2025.102316","Sun (2026)")</f>
        <v/>
      </c>
    </row>
    <row r="30">
      <c r="A30" s="1" t="n">
        <v>1902</v>
      </c>
      <c r="B30" t="inlineStr">
        <is>
          <t>Perovskite</t>
        </is>
      </c>
      <c r="C30" t="inlineStr">
        <is>
          <t>Perovskite</t>
        </is>
      </c>
      <c r="D30" s="2" t="n">
        <v>1.81</v>
      </c>
      <c r="E30" s="2" t="n">
        <v>1.25</v>
      </c>
      <c r="F30" s="2" t="n">
        <v>30.6</v>
      </c>
      <c r="G30" s="1" t="n">
        <v>2211</v>
      </c>
      <c r="H30" s="2" t="n">
        <v>16.6</v>
      </c>
      <c r="I30" s="2" t="n">
        <v>83.40000000000001</v>
      </c>
      <c r="J30" t="inlineStr">
        <is>
          <t>FA0.8Cs0.2Pb(I0.62Br0.38)3</t>
        </is>
      </c>
      <c r="K30" t="inlineStr">
        <is>
          <t>FA0.7MA0.3Pb0.5Sn0.5I3</t>
        </is>
      </c>
      <c r="L30" t="inlineStr">
        <is>
          <t>2025-10-27</t>
        </is>
      </c>
      <c r="M30" t="inlineStr">
        <is>
          <t>https://doi.org/10.1038/s41586-025-09773-7</t>
        </is>
      </c>
      <c r="N30" s="2" t="b">
        <v>1</v>
      </c>
      <c r="O30" s="2" t="b">
        <v>0</v>
      </c>
      <c r="P30" s="2" t="b">
        <v>0</v>
      </c>
      <c r="Q30" s="2" t="b">
        <v>0</v>
      </c>
      <c r="R30" s="2" t="b">
        <v>0</v>
      </c>
      <c r="S30">
        <f>HYPERLINK("https://doi.org/10.1038/s41586-025-09773-7","Lin (2025)")</f>
        <v/>
      </c>
    </row>
    <row r="31">
      <c r="A31" s="1" t="n">
        <v>2022</v>
      </c>
      <c r="B31" t="inlineStr">
        <is>
          <t>Perovskite</t>
        </is>
      </c>
      <c r="C31" t="inlineStr">
        <is>
          <t>Perovskite</t>
        </is>
      </c>
      <c r="D31" s="2" t="n">
        <v>1.81</v>
      </c>
      <c r="E31" s="2" t="n">
        <v>1.25</v>
      </c>
      <c r="F31" s="2" t="n">
        <v>29.2</v>
      </c>
      <c r="G31" s="1" t="n">
        <v>2171</v>
      </c>
      <c r="H31" s="2" t="n">
        <v>16.1</v>
      </c>
      <c r="I31" s="2" t="n">
        <v>83.7</v>
      </c>
      <c r="J31" t="inlineStr">
        <is>
          <t>Perovskite</t>
        </is>
      </c>
      <c r="K31" t="inlineStr">
        <is>
          <t>Perovskite</t>
        </is>
      </c>
      <c r="L31" t="inlineStr">
        <is>
          <t>2026-01-05</t>
        </is>
      </c>
      <c r="M31" t="inlineStr">
        <is>
          <t>https://doi.org/10.1038/s41467-025-68213-2</t>
        </is>
      </c>
      <c r="N31" s="2" t="b">
        <v>1</v>
      </c>
      <c r="O31" s="2" t="b">
        <v>0</v>
      </c>
      <c r="P31" s="2" t="b">
        <v>0</v>
      </c>
      <c r="Q31" s="2" t="b">
        <v>0</v>
      </c>
      <c r="R31" s="2" t="b">
        <v>0</v>
      </c>
      <c r="S31">
        <f>HYPERLINK("https://doi.org/10.1038/s41467-025-68213-2","Guo (2026)")</f>
        <v/>
      </c>
    </row>
    <row r="32">
      <c r="A32" s="1" t="n">
        <v>2127</v>
      </c>
      <c r="B32" t="inlineStr">
        <is>
          <t>Perovskite</t>
        </is>
      </c>
      <c r="C32" t="inlineStr">
        <is>
          <t>Perovskite</t>
        </is>
      </c>
      <c r="D32" s="2" t="n">
        <v>1.78</v>
      </c>
      <c r="E32" s="2" t="n">
        <v>1.26</v>
      </c>
      <c r="F32" s="2" t="n">
        <v>28.18</v>
      </c>
      <c r="G32" s="1" t="n">
        <v>2123</v>
      </c>
      <c r="H32" s="2" t="n">
        <v>16.5</v>
      </c>
      <c r="I32" s="2" t="n">
        <v>80.41</v>
      </c>
      <c r="J32" t="inlineStr">
        <is>
          <t>WB Mixed-Halide Perovskite</t>
        </is>
      </c>
      <c r="K32" t="inlineStr">
        <is>
          <t>Narrow-bandgap perovskite</t>
        </is>
      </c>
      <c r="L32" t="inlineStr">
        <is>
          <t>2026-03-04</t>
        </is>
      </c>
      <c r="M32" t="inlineStr">
        <is>
          <t>https://doi.org/10.1039/D5EE06815K</t>
        </is>
      </c>
      <c r="N32" s="2" t="b">
        <v>1</v>
      </c>
      <c r="O32" s="2" t="b">
        <v>0</v>
      </c>
      <c r="P32" s="2" t="b">
        <v>0</v>
      </c>
      <c r="Q32" s="2" t="b">
        <v>0</v>
      </c>
      <c r="R32" s="2" t="b">
        <v>0</v>
      </c>
      <c r="S32">
        <f>HYPERLINK("https://doi.org/10.1039/D5EE06815K","Yang (2026)")</f>
        <v/>
      </c>
    </row>
    <row r="33">
      <c r="A33" s="1" t="n">
        <v>2053</v>
      </c>
      <c r="B33" t="inlineStr">
        <is>
          <t>Perovskite</t>
        </is>
      </c>
      <c r="C33" t="inlineStr">
        <is>
          <t>Perovskite</t>
        </is>
      </c>
      <c r="D33" s="2" t="n">
        <v>1.79</v>
      </c>
      <c r="E33" s="2" t="n">
        <v>1.26</v>
      </c>
      <c r="F33" s="2" t="n">
        <v>30.19</v>
      </c>
      <c r="G33" s="1" t="n">
        <v>2170</v>
      </c>
      <c r="H33" s="2" t="n">
        <v>16.39</v>
      </c>
      <c r="I33" s="2" t="n">
        <v>84.72</v>
      </c>
      <c r="J33" t="inlineStr">
        <is>
          <t>FA-Cs lead halide perovskite</t>
        </is>
      </c>
      <c r="K33" t="inlineStr">
        <is>
          <t xml:space="preserve">Sn-Pb mixed perovskite </t>
        </is>
      </c>
      <c r="L33" t="inlineStr">
        <is>
          <t>2026-02-04</t>
        </is>
      </c>
      <c r="M33" t="inlineStr">
        <is>
          <t>https://doi.org/10.1038/s41560-026-01964-4</t>
        </is>
      </c>
      <c r="N33" s="2" t="b">
        <v>1</v>
      </c>
      <c r="O33" s="2" t="b">
        <v>0</v>
      </c>
      <c r="P33" s="2" t="b">
        <v>0</v>
      </c>
      <c r="Q33" s="2" t="b">
        <v>0</v>
      </c>
      <c r="R33" s="2" t="b">
        <v>0</v>
      </c>
      <c r="S33">
        <f>HYPERLINK("https://doi.org/10.1038/s41560-026-01964-4","Wang (2026)")</f>
        <v/>
      </c>
    </row>
    <row r="34">
      <c r="A34" s="1" t="n">
        <v>1904</v>
      </c>
      <c r="B34" t="inlineStr">
        <is>
          <t>Perovskite</t>
        </is>
      </c>
      <c r="C34" t="inlineStr">
        <is>
          <t>Perovskite</t>
        </is>
      </c>
      <c r="D34" s="2" t="n">
        <v>1.8</v>
      </c>
      <c r="E34" s="2" t="n">
        <v>1.26</v>
      </c>
      <c r="F34" s="2" t="n">
        <v>29.07</v>
      </c>
      <c r="G34" s="1" t="n">
        <v>2144</v>
      </c>
      <c r="H34" s="2" t="n">
        <v>16.29</v>
      </c>
      <c r="I34" s="2" t="n">
        <v>83.27</v>
      </c>
      <c r="J34" t="inlineStr">
        <is>
          <t>A0.8Cs0.2Pb(I0.6Br0.4)3</t>
        </is>
      </c>
      <c r="K34" t="inlineStr">
        <is>
          <t>FA0.8Cs0.2Sn0.5Pb0.5I3</t>
        </is>
      </c>
      <c r="L34" t="inlineStr">
        <is>
          <t>2025-10-10</t>
        </is>
      </c>
      <c r="M34" t="inlineStr">
        <is>
          <t>https://doi.org/10.1038/s41560-025-01882-x</t>
        </is>
      </c>
      <c r="N34" s="2" t="b">
        <v>1</v>
      </c>
      <c r="O34" s="2" t="b">
        <v>0</v>
      </c>
      <c r="P34" s="2" t="b">
        <v>0</v>
      </c>
      <c r="Q34" s="2" t="b">
        <v>0</v>
      </c>
      <c r="R34" s="2" t="b">
        <v>0</v>
      </c>
      <c r="S34">
        <f>HYPERLINK("https://doi.org/10.1038/s41560-025-01882-x","Zhou (2025)")</f>
        <v/>
      </c>
    </row>
    <row r="35">
      <c r="A35" s="1" t="n">
        <v>2005</v>
      </c>
      <c r="B35" t="inlineStr">
        <is>
          <t>Perovskite</t>
        </is>
      </c>
      <c r="C35" t="inlineStr">
        <is>
          <t>Perovskite</t>
        </is>
      </c>
      <c r="D35" s="2" t="n">
        <v>1.8</v>
      </c>
      <c r="E35" s="2" t="n">
        <v>1.26</v>
      </c>
      <c r="F35" s="2" t="n">
        <v>28.3</v>
      </c>
      <c r="G35" s="1" t="n">
        <v>2142</v>
      </c>
      <c r="H35" s="2" t="n">
        <v>16.37</v>
      </c>
      <c r="I35" s="2" t="n">
        <v>80.7</v>
      </c>
      <c r="J35" t="inlineStr">
        <is>
          <t>FA/Cs lead halide perovskite</t>
        </is>
      </c>
      <c r="K35" t="inlineStr">
        <is>
          <t>Sn–Pb mixed perovskite</t>
        </is>
      </c>
      <c r="L35" t="inlineStr">
        <is>
          <t>2025-12-10</t>
        </is>
      </c>
      <c r="M35" t="inlineStr">
        <is>
          <t>https://doi.org/10.1002/adma.202517139</t>
        </is>
      </c>
      <c r="N35" s="2" t="b">
        <v>0</v>
      </c>
      <c r="O35" s="2" t="b">
        <v>0</v>
      </c>
      <c r="P35" s="2" t="b">
        <v>0</v>
      </c>
      <c r="Q35" s="2" t="b">
        <v>0</v>
      </c>
      <c r="R35" s="2" t="b">
        <v>0</v>
      </c>
      <c r="S35">
        <f>HYPERLINK("https://doi.org/10.1002/adma.202517139","Kong (2026)")</f>
        <v/>
      </c>
    </row>
    <row r="36">
      <c r="A36" s="1" t="n">
        <v>2033</v>
      </c>
      <c r="B36" t="inlineStr">
        <is>
          <t>Perovskite</t>
        </is>
      </c>
      <c r="C36" t="inlineStr">
        <is>
          <t>Perovskite</t>
        </is>
      </c>
      <c r="D36" s="2" t="n">
        <v>1.8</v>
      </c>
      <c r="E36" s="2" t="n">
        <v>1.26</v>
      </c>
      <c r="F36" s="2" t="n">
        <v>28.46</v>
      </c>
      <c r="G36" s="1" t="n">
        <v>2140</v>
      </c>
      <c r="H36" s="2" t="n">
        <v>16.09</v>
      </c>
      <c r="I36" s="2" t="n">
        <v>82.66</v>
      </c>
      <c r="J36" t="inlineStr">
        <is>
          <t>Perovskite</t>
        </is>
      </c>
      <c r="K36" t="inlineStr">
        <is>
          <t>FA?.?MA?.?Pb?.?Sn?.?I?</t>
        </is>
      </c>
      <c r="L36" t="inlineStr">
        <is>
          <t>2025-09-04</t>
        </is>
      </c>
      <c r="M36" t="inlineStr">
        <is>
          <t>https://doi.org/10.1021/acsenergylett.5c01995</t>
        </is>
      </c>
      <c r="N36" s="2" t="b">
        <v>0</v>
      </c>
      <c r="O36" s="2" t="b">
        <v>0</v>
      </c>
      <c r="P36" s="2" t="b">
        <v>0</v>
      </c>
      <c r="Q36" s="2" t="b">
        <v>0</v>
      </c>
      <c r="R36" s="2" t="b">
        <v>0</v>
      </c>
      <c r="S36">
        <f>HYPERLINK("https://doi.org/10.1021/acsenergylett.5c01995","Yuan (2025)")</f>
        <v/>
      </c>
    </row>
    <row r="37">
      <c r="A37" s="1" t="n">
        <v>2071</v>
      </c>
      <c r="B37" t="inlineStr">
        <is>
          <t>Perovskite</t>
        </is>
      </c>
      <c r="C37" t="inlineStr">
        <is>
          <t>Perovskite</t>
        </is>
      </c>
      <c r="D37" s="2" t="n">
        <v>1.8</v>
      </c>
      <c r="E37" s="2" t="n">
        <v>1.26</v>
      </c>
      <c r="F37" s="2" t="n">
        <v>29.76</v>
      </c>
      <c r="G37" s="1" t="n">
        <v>2177</v>
      </c>
      <c r="H37" s="2" t="n">
        <v>16.33</v>
      </c>
      <c r="I37" s="2" t="n">
        <v>83.58</v>
      </c>
      <c r="J37" t="inlineStr">
        <is>
          <t>Wide-bandgap perovskite</t>
        </is>
      </c>
      <c r="K37" t="inlineStr">
        <is>
          <t>Narrow-bandgap perovskite</t>
        </is>
      </c>
      <c r="L37" t="inlineStr">
        <is>
          <t>2026-03-27</t>
        </is>
      </c>
      <c r="M37" t="inlineStr">
        <is>
          <t>https://doi.org/10.1016/j.joule.2026.102381</t>
        </is>
      </c>
      <c r="N37" s="2" t="b">
        <v>1</v>
      </c>
      <c r="O37" s="2" t="b">
        <v>0</v>
      </c>
      <c r="P37" s="2" t="b">
        <v>0</v>
      </c>
      <c r="Q37" s="2" t="b">
        <v>0</v>
      </c>
      <c r="R37" s="2" t="b">
        <v>0</v>
      </c>
      <c r="S37">
        <f>HYPERLINK("https://doi.org/10.1016/j.joule.2026.102381","Meng (2026)")</f>
        <v/>
      </c>
    </row>
    <row r="38">
      <c r="A38" s="1" t="n">
        <v>2188</v>
      </c>
      <c r="B38" t="inlineStr">
        <is>
          <t>Perovskite</t>
        </is>
      </c>
      <c r="C38" t="inlineStr">
        <is>
          <t>Perovskite</t>
        </is>
      </c>
      <c r="D38" s="2" t="n">
        <v>1.8</v>
      </c>
      <c r="E38" s="2" t="n">
        <v>1.26</v>
      </c>
      <c r="F38" s="2" t="n">
        <v>28.97</v>
      </c>
      <c r="G38" s="1" t="n">
        <v>2177</v>
      </c>
      <c r="H38" s="2" t="n">
        <v>16.09</v>
      </c>
      <c r="I38" s="2" t="n">
        <v>82.7</v>
      </c>
      <c r="J38" t="inlineStr">
        <is>
          <t>FA0.8Cs0.2Pb1.8Br1.2</t>
        </is>
      </c>
      <c r="K38" t="inlineStr">
        <is>
          <t xml:space="preserve"> Cs0.05FA0.7MA0.25Pb0.5Sn0.5I3</t>
        </is>
      </c>
      <c r="L38" t="inlineStr">
        <is>
          <t>2026-02-05</t>
        </is>
      </c>
      <c r="M38" t="inlineStr">
        <is>
          <t>https://doi.org/10.1038/s41566-025-01815-w</t>
        </is>
      </c>
      <c r="N38" s="2" t="b">
        <v>0</v>
      </c>
      <c r="O38" s="2" t="b">
        <v>0</v>
      </c>
      <c r="P38" s="2" t="b">
        <v>0</v>
      </c>
      <c r="Q38" s="2" t="b">
        <v>0</v>
      </c>
      <c r="R38" s="2" t="b">
        <v>0</v>
      </c>
      <c r="S38">
        <f>HYPERLINK("https://doi.org/10.1038/s41566-025-01815-w","Sun (2026)")</f>
        <v/>
      </c>
    </row>
    <row r="39">
      <c r="A39" s="1" t="n">
        <v>2206</v>
      </c>
      <c r="B39" t="inlineStr">
        <is>
          <t>Perovskite</t>
        </is>
      </c>
      <c r="C39" t="inlineStr">
        <is>
          <t>Perovskite</t>
        </is>
      </c>
      <c r="D39" s="2" t="n">
        <v>1.8</v>
      </c>
      <c r="E39" s="2" t="n">
        <v>1.26</v>
      </c>
      <c r="F39" s="2" t="n">
        <v>29.8</v>
      </c>
      <c r="G39" s="1" t="n">
        <v>2194</v>
      </c>
      <c r="H39" s="2" t="n">
        <v>16.39</v>
      </c>
      <c r="I39" s="2" t="n">
        <v>82.8</v>
      </c>
      <c r="J39" t="inlineStr">
        <is>
          <t>FA0.8Cs0.2Pb(I0.6Br0.4)3</t>
        </is>
      </c>
      <c r="K39" t="inlineStr">
        <is>
          <t>(FASnI3)0.6(MAPbI3)0.4 + Gly3·H2SO4</t>
        </is>
      </c>
      <c r="L39" t="inlineStr">
        <is>
          <t>2026-05-26</t>
        </is>
      </c>
      <c r="M39" t="inlineStr">
        <is>
          <t>https://doi.org/10.1038/s41560-026-02077-8</t>
        </is>
      </c>
      <c r="N39" s="2" t="b">
        <v>1</v>
      </c>
      <c r="O39" s="2" t="b">
        <v>0</v>
      </c>
      <c r="P39" s="2" t="b">
        <v>0</v>
      </c>
      <c r="Q39" s="2" t="b">
        <v>0</v>
      </c>
      <c r="R39" s="2" t="b">
        <v>0</v>
      </c>
      <c r="S39">
        <f>HYPERLINK("https://doi.org/10.1038/s41560-026-02077-8","Ma (2026)")</f>
        <v/>
      </c>
    </row>
    <row r="40">
      <c r="A40" s="1" t="n">
        <v>1931</v>
      </c>
      <c r="B40" t="inlineStr">
        <is>
          <t>Perovskite</t>
        </is>
      </c>
      <c r="C40" t="inlineStr">
        <is>
          <t>Perovskite</t>
        </is>
      </c>
      <c r="D40" s="2" t="n">
        <v>1.81</v>
      </c>
      <c r="E40" s="2" t="n">
        <v>1.26</v>
      </c>
      <c r="F40" s="2" t="n">
        <v>29.71</v>
      </c>
      <c r="G40" s="1" t="n">
        <v>2160</v>
      </c>
      <c r="H40" s="2" t="n">
        <v>16.44</v>
      </c>
      <c r="I40" s="2" t="n">
        <v>83.81</v>
      </c>
      <c r="J40" t="inlineStr">
        <is>
          <t>FA0.8Cs0.2PbI1.8Br1.2</t>
        </is>
      </c>
      <c r="K40" t="inlineStr">
        <is>
          <t>FA0.6MA0.3Cs0.1Pb0.5Sn0.5I3</t>
        </is>
      </c>
      <c r="L40" t="inlineStr">
        <is>
          <t>2025-10-10</t>
        </is>
      </c>
      <c r="M40" t="inlineStr">
        <is>
          <t>https://doi.org/10.1002/adma.202515163</t>
        </is>
      </c>
      <c r="N40" s="2" t="b">
        <v>1</v>
      </c>
      <c r="O40" s="2" t="b">
        <v>0</v>
      </c>
      <c r="P40" s="2" t="b">
        <v>0</v>
      </c>
      <c r="Q40" s="2" t="b">
        <v>0</v>
      </c>
      <c r="R40" s="2" t="b">
        <v>0</v>
      </c>
      <c r="S40">
        <f>HYPERLINK("https://doi.org/10.1002/adma.202515163","Zhou (2026)")</f>
        <v/>
      </c>
    </row>
    <row r="41">
      <c r="A41" s="1" t="n">
        <v>2159</v>
      </c>
      <c r="B41" t="inlineStr">
        <is>
          <t>Perovskite</t>
        </is>
      </c>
      <c r="C41" t="inlineStr">
        <is>
          <t>Perovskite</t>
        </is>
      </c>
      <c r="D41" s="2" t="n">
        <v>1.81</v>
      </c>
      <c r="E41" s="2" t="n">
        <v>1.26</v>
      </c>
      <c r="F41" s="2" t="n">
        <v>29</v>
      </c>
      <c r="G41" s="1" t="n">
        <v>2160</v>
      </c>
      <c r="H41" s="2" t="n">
        <v>16.2</v>
      </c>
      <c r="I41" s="2" t="n">
        <v>82.87</v>
      </c>
      <c r="J41" t="inlineStr">
        <is>
          <t>FA0.8Cs0.2Pb(I0.6Br0.4)3</t>
        </is>
      </c>
      <c r="K41" t="inlineStr">
        <is>
          <t>FA0.7MA0.3Sn0.5Pb0.5I3</t>
        </is>
      </c>
      <c r="L41" t="inlineStr">
        <is>
          <t>2026-04-16</t>
        </is>
      </c>
      <c r="M41" t="inlineStr">
        <is>
          <t>https://doi.org/10.1002/aenm.70961</t>
        </is>
      </c>
      <c r="N41" s="2" t="b">
        <v>0</v>
      </c>
      <c r="O41" s="2" t="b">
        <v>0</v>
      </c>
      <c r="P41" s="2" t="b">
        <v>0</v>
      </c>
      <c r="Q41" s="2" t="b">
        <v>0</v>
      </c>
      <c r="R41" s="2" t="b">
        <v>0</v>
      </c>
      <c r="S41">
        <f>HYPERLINK("https://doi.org/10.1002/aenm.70961","Ai (2026)")</f>
        <v/>
      </c>
    </row>
    <row r="42">
      <c r="A42" s="1" t="n">
        <v>1729</v>
      </c>
      <c r="B42" t="inlineStr">
        <is>
          <t>Perovskite</t>
        </is>
      </c>
      <c r="C42" t="inlineStr">
        <is>
          <t>Perovskite</t>
        </is>
      </c>
      <c r="D42" s="2" t="n">
        <v>1.83</v>
      </c>
      <c r="E42" s="2" t="n">
        <v>1.26</v>
      </c>
      <c r="F42" s="2" t="n">
        <v>29.6</v>
      </c>
      <c r="G42" s="1" t="n">
        <v>2170</v>
      </c>
      <c r="H42" s="2" t="n">
        <v>16.45</v>
      </c>
      <c r="I42" s="2" t="n">
        <v>82.8</v>
      </c>
      <c r="J42" t="inlineStr">
        <is>
          <t>FA0.8Cs0.2PbI1.8Br1.2</t>
        </is>
      </c>
      <c r="K42" t="inlineStr">
        <is>
          <t>FA0.6MA0.3Cs0.1Pb0.5Sn0.5I3</t>
        </is>
      </c>
      <c r="L42" t="inlineStr">
        <is>
          <t>2025-10-09</t>
        </is>
      </c>
      <c r="M42" t="inlineStr">
        <is>
          <t>https://doi.org/10.1038/s41467-025-62661-6</t>
        </is>
      </c>
      <c r="N42" s="2" t="b">
        <v>1</v>
      </c>
      <c r="O42" s="2" t="b">
        <v>0</v>
      </c>
      <c r="P42" s="2" t="b">
        <v>0</v>
      </c>
      <c r="Q42" s="2" t="b">
        <v>0</v>
      </c>
      <c r="R42" s="2" t="b">
        <v>0</v>
      </c>
      <c r="S42">
        <f>HYPERLINK("https://doi.org/10.1038/s41467-025-62661-6","Bai (2025)")</f>
        <v/>
      </c>
    </row>
    <row r="43">
      <c r="A43" s="1" t="n">
        <v>2006</v>
      </c>
      <c r="B43" t="inlineStr">
        <is>
          <t>Perovskite</t>
        </is>
      </c>
      <c r="C43" t="inlineStr">
        <is>
          <t>Perovskite</t>
        </is>
      </c>
      <c r="D43" s="2" t="n">
        <v>1.79</v>
      </c>
      <c r="E43" s="2" t="n">
        <v>1.27</v>
      </c>
      <c r="F43" s="2" t="n">
        <v>29.14</v>
      </c>
      <c r="G43" s="1" t="n">
        <v>2140</v>
      </c>
      <c r="H43" s="2" t="n">
        <v>16.35</v>
      </c>
      <c r="I43" s="2" t="n">
        <v>83.26000000000001</v>
      </c>
      <c r="J43" t="inlineStr">
        <is>
          <t>Perovskite</t>
        </is>
      </c>
      <c r="K43" t="inlineStr">
        <is>
          <t>Sn–Pb mixed perovskite</t>
        </is>
      </c>
      <c r="L43" t="inlineStr">
        <is>
          <t>2025-12-11</t>
        </is>
      </c>
      <c r="M43" t="inlineStr">
        <is>
          <t>https://doi.org/10.1002/adma.202519486</t>
        </is>
      </c>
      <c r="N43" s="2" t="b">
        <v>0</v>
      </c>
      <c r="O43" s="2" t="b">
        <v>0</v>
      </c>
      <c r="P43" s="2" t="b">
        <v>0</v>
      </c>
      <c r="Q43" s="2" t="b">
        <v>0</v>
      </c>
      <c r="R43" s="2" t="b">
        <v>0</v>
      </c>
      <c r="S43">
        <f>HYPERLINK("https://doi.org/10.1002/adma.202519486","Du (2026)")</f>
        <v/>
      </c>
    </row>
    <row r="44">
      <c r="A44" s="1" t="n">
        <v>1981</v>
      </c>
      <c r="B44" t="inlineStr">
        <is>
          <t>Perovskite</t>
        </is>
      </c>
      <c r="C44" t="inlineStr">
        <is>
          <t>Perovskite</t>
        </is>
      </c>
      <c r="D44" s="2" t="n">
        <v>1.81</v>
      </c>
      <c r="E44" s="2" t="n">
        <v>1.28</v>
      </c>
      <c r="F44" s="2" t="n">
        <v>28.26</v>
      </c>
      <c r="G44" s="1" t="n">
        <v>2135</v>
      </c>
      <c r="H44" s="2" t="n">
        <v>15.88</v>
      </c>
      <c r="I44" s="2" t="n">
        <v>83.31999999999999</v>
      </c>
      <c r="J44" t="inlineStr">
        <is>
          <t>FA0.8Cs0.2Pb(I0.6Br0.4)3</t>
        </is>
      </c>
      <c r="K44" t="inlineStr">
        <is>
          <t xml:space="preserve">FA0.6MA0.3Cs0.1Pb0.5Sn0.5I3 </t>
        </is>
      </c>
      <c r="L44" t="inlineStr">
        <is>
          <t>2025-11-17</t>
        </is>
      </c>
      <c r="M44" t="inlineStr">
        <is>
          <t>https://doi.org/10.1002/adma.202512874</t>
        </is>
      </c>
      <c r="N44" s="2" t="b">
        <v>1</v>
      </c>
      <c r="O44" s="2" t="b">
        <v>0</v>
      </c>
      <c r="P44" s="2" t="b">
        <v>0</v>
      </c>
      <c r="Q44" s="2" t="b">
        <v>0</v>
      </c>
      <c r="R44" s="2" t="b">
        <v>0</v>
      </c>
      <c r="S44">
        <f>HYPERLINK("https://doi.org/10.1002/adma.202512874","Liu (2026)")</f>
        <v/>
      </c>
    </row>
    <row r="45">
      <c r="A45" s="1" t="n">
        <v>2108</v>
      </c>
      <c r="B45" t="inlineStr">
        <is>
          <t>Perovskite</t>
        </is>
      </c>
      <c r="C45" t="inlineStr">
        <is>
          <t>Perovskite</t>
        </is>
      </c>
      <c r="D45" s="2" t="n">
        <v>1.84</v>
      </c>
      <c r="E45" s="2" t="n">
        <v>1.28</v>
      </c>
      <c r="F45" s="2" t="n">
        <v>27.5</v>
      </c>
      <c r="G45" s="1" t="n">
        <v>2100</v>
      </c>
      <c r="H45" s="2" t="n">
        <v>15.6</v>
      </c>
      <c r="I45" s="2" t="n">
        <v>84</v>
      </c>
      <c r="J45" t="inlineStr">
        <is>
          <t>Cs0.2FA0.8Pb(Br0.4I0.6)3</t>
        </is>
      </c>
      <c r="K45" t="inlineStr">
        <is>
          <t>Cs0.025(FA0.8MA0.2)0.975Sn0.5Pb0.5I3</t>
        </is>
      </c>
      <c r="L45" t="inlineStr">
        <is>
          <t>2026-01-30</t>
        </is>
      </c>
      <c r="M45" t="inlineStr">
        <is>
          <t>https://doi.org/10.1039/d6el00012f</t>
        </is>
      </c>
      <c r="N45" s="2" t="b">
        <v>0</v>
      </c>
      <c r="O45" s="2" t="b">
        <v>0</v>
      </c>
      <c r="P45" s="2" t="b">
        <v>0</v>
      </c>
      <c r="Q45" s="2" t="b">
        <v>0</v>
      </c>
      <c r="R45" s="2" t="b">
        <v>0</v>
      </c>
      <c r="S45">
        <f>HYPERLINK("https://doi.org/10.1039/d6el00012f","Pan (2026)")</f>
        <v/>
      </c>
    </row>
    <row r="46">
      <c r="A46" s="1" t="n">
        <v>2153</v>
      </c>
      <c r="B46" t="inlineStr">
        <is>
          <t>Perovskite</t>
        </is>
      </c>
      <c r="C46" t="inlineStr">
        <is>
          <t>Perovskite</t>
        </is>
      </c>
      <c r="D46" s="2" t="n">
        <v>1.82</v>
      </c>
      <c r="E46" s="2" t="n">
        <v>1.29</v>
      </c>
      <c r="F46" s="2" t="n">
        <v>28.46</v>
      </c>
      <c r="G46" s="1" t="n">
        <v>2154</v>
      </c>
      <c r="H46" s="2" t="n">
        <v>16.47</v>
      </c>
      <c r="I46" s="2" t="n">
        <v>80.22</v>
      </c>
      <c r="J46" t="inlineStr">
        <is>
          <t>FA0.8Cs0.2Pb(I0.63Br0.37)3</t>
        </is>
      </c>
      <c r="K46" t="inlineStr">
        <is>
          <t>FA0.6MA0.3Cs0.1Sn0.5Pb0.5I3</t>
        </is>
      </c>
      <c r="L46" t="inlineStr">
        <is>
          <t>2026-04-09</t>
        </is>
      </c>
      <c r="M46" t="inlineStr">
        <is>
          <t>https://doi.org/10.1002/aenm.70922</t>
        </is>
      </c>
      <c r="N46" s="2" t="b">
        <v>0</v>
      </c>
      <c r="O46" s="2" t="b">
        <v>0</v>
      </c>
      <c r="P46" s="2" t="b">
        <v>0</v>
      </c>
      <c r="Q46" s="2" t="b">
        <v>0</v>
      </c>
      <c r="R46" s="2" t="b">
        <v>0</v>
      </c>
      <c r="S46">
        <f>HYPERLINK("https://doi.org/10.1002/aenm.70922","Li (2026)")</f>
        <v/>
      </c>
    </row>
    <row r="47">
      <c r="A47" s="1" t="n">
        <v>2132</v>
      </c>
      <c r="B47" t="inlineStr">
        <is>
          <t>Perovskite</t>
        </is>
      </c>
      <c r="C47" t="inlineStr">
        <is>
          <t>Perovskite</t>
        </is>
      </c>
      <c r="D47" s="2" t="n">
        <v>1.85</v>
      </c>
      <c r="E47" s="2" t="n">
        <v>1.29</v>
      </c>
      <c r="F47" s="2" t="n">
        <v>28.67</v>
      </c>
      <c r="G47" s="1" t="n">
        <v>2120</v>
      </c>
      <c r="H47" s="2" t="n">
        <v>16.23</v>
      </c>
      <c r="I47" s="2" t="n">
        <v>83.31999999999999</v>
      </c>
      <c r="J47" t="inlineStr">
        <is>
          <t>FA0.8Cs0.2PbI1.8Br1.2</t>
        </is>
      </c>
      <c r="K47" t="inlineStr">
        <is>
          <t>FA0.7MA0.3Pb0.5Sn0.5I3</t>
        </is>
      </c>
      <c r="L47" t="inlineStr">
        <is>
          <t>2026-04-02</t>
        </is>
      </c>
      <c r="M47" t="inlineStr">
        <is>
          <t>https://doi.org/10.1002/aenm.70910</t>
        </is>
      </c>
      <c r="N47" s="2" t="b">
        <v>0</v>
      </c>
      <c r="O47" s="2" t="b">
        <v>0</v>
      </c>
      <c r="P47" s="2" t="b">
        <v>0</v>
      </c>
      <c r="Q47" s="2" t="b">
        <v>0</v>
      </c>
      <c r="R47" s="2" t="b">
        <v>0</v>
      </c>
      <c r="S47">
        <f>HYPERLINK("https://doi.org/10.1002/aenm.70910","Huang (2026)")</f>
        <v/>
      </c>
    </row>
    <row r="48">
      <c r="A48" s="1" t="n">
        <v>1935</v>
      </c>
      <c r="B48" t="inlineStr">
        <is>
          <t>Perovskite</t>
        </is>
      </c>
      <c r="C48" t="inlineStr">
        <is>
          <t>Organic</t>
        </is>
      </c>
      <c r="D48" s="2" t="n">
        <v>1.87</v>
      </c>
      <c r="E48" s="2" t="n">
        <v>1.32</v>
      </c>
      <c r="F48" s="2" t="n">
        <v>26.08</v>
      </c>
      <c r="G48" s="1" t="n">
        <v>2180</v>
      </c>
      <c r="H48" s="2" t="n">
        <v>14.9</v>
      </c>
      <c r="I48" s="2" t="n">
        <v>80.2</v>
      </c>
      <c r="J48" t="inlineStr">
        <is>
          <t>FA0.75Cs0.25Pb(I0.5Br0.5)3</t>
        </is>
      </c>
      <c r="K48" t="inlineStr">
        <is>
          <t>D18:L8-BO:mBZS-4F</t>
        </is>
      </c>
      <c r="L48" t="inlineStr">
        <is>
          <t>2025-10-12</t>
        </is>
      </c>
      <c r="M48" t="inlineStr">
        <is>
          <t>https://doi.org/10.1002/adma.202508611</t>
        </is>
      </c>
      <c r="N48" s="2" t="b">
        <v>0</v>
      </c>
      <c r="O48" s="2" t="b">
        <v>0</v>
      </c>
      <c r="P48" s="2" t="b">
        <v>0</v>
      </c>
      <c r="Q48" s="2" t="b">
        <v>0</v>
      </c>
      <c r="R48" s="2" t="b">
        <v>0</v>
      </c>
      <c r="S48">
        <f>HYPERLINK("https://doi.org/10.1002/adma.202508611","Wei (2026)")</f>
        <v/>
      </c>
    </row>
    <row r="49">
      <c r="A49" s="1" t="n">
        <v>2017</v>
      </c>
      <c r="B49" t="inlineStr">
        <is>
          <t>Perovskite</t>
        </is>
      </c>
      <c r="C49" t="inlineStr">
        <is>
          <t>Organic</t>
        </is>
      </c>
      <c r="D49" s="2" t="n">
        <v>1.78</v>
      </c>
      <c r="E49" s="2" t="n">
        <v>1.35</v>
      </c>
      <c r="F49" s="2" t="n">
        <v>27.11</v>
      </c>
      <c r="G49" s="1" t="n">
        <v>2169</v>
      </c>
      <c r="H49" s="2" t="n">
        <v>15.03</v>
      </c>
      <c r="I49" s="2" t="n">
        <v>83.15000000000001</v>
      </c>
      <c r="J49" t="inlineStr">
        <is>
          <t>Perovskite</t>
        </is>
      </c>
      <c r="K49" t="inlineStr">
        <is>
          <t>Organic</t>
        </is>
      </c>
      <c r="L49" t="inlineStr">
        <is>
          <t>2026-01-28</t>
        </is>
      </c>
      <c r="M49" t="inlineStr">
        <is>
          <t>https://doi.org/10.1038/s41467-026-68904-4</t>
        </is>
      </c>
      <c r="N49" s="2" t="b">
        <v>0</v>
      </c>
      <c r="O49" s="2" t="b">
        <v>0</v>
      </c>
      <c r="P49" s="2" t="b">
        <v>0</v>
      </c>
      <c r="Q49" s="2" t="b">
        <v>0</v>
      </c>
      <c r="R49" s="2" t="b">
        <v>0</v>
      </c>
      <c r="S49">
        <f>HYPERLINK("https://doi.org/10.1038/s41467-026-68904-4","Chen (2026)")</f>
        <v/>
      </c>
    </row>
    <row r="50">
      <c r="A50" s="1" t="n">
        <v>2110</v>
      </c>
      <c r="B50" t="inlineStr">
        <is>
          <t>Perovskite</t>
        </is>
      </c>
      <c r="C50" t="inlineStr">
        <is>
          <t>Organic</t>
        </is>
      </c>
      <c r="D50" s="2" t="n">
        <v>1.86</v>
      </c>
      <c r="E50" s="2" t="n">
        <v>1.36</v>
      </c>
      <c r="F50" s="2" t="n">
        <v>28.2</v>
      </c>
      <c r="G50" s="1" t="n">
        <v>2180</v>
      </c>
      <c r="H50" s="2" t="n">
        <v>15.31</v>
      </c>
      <c r="I50" s="2" t="n">
        <v>84.40000000000001</v>
      </c>
      <c r="J50" t="inlineStr">
        <is>
          <t>Cs0.25FA0.75Pb(Br0.5I0.5)3</t>
        </is>
      </c>
      <c r="K50" t="inlineStr">
        <is>
          <t>PM6:E3-2Cl</t>
        </is>
      </c>
      <c r="L50" t="inlineStr">
        <is>
          <t>2026-04-28</t>
        </is>
      </c>
      <c r="M50" t="inlineStr">
        <is>
          <t>https://doi.org/10.1038/s41566-026-01906-2</t>
        </is>
      </c>
      <c r="N50" s="2" t="b">
        <v>1</v>
      </c>
      <c r="O50" s="2" t="b">
        <v>0</v>
      </c>
      <c r="P50" s="2" t="b">
        <v>0</v>
      </c>
      <c r="Q50" s="2" t="b">
        <v>0</v>
      </c>
      <c r="R50" s="2" t="b">
        <v>0</v>
      </c>
      <c r="S50">
        <f>HYPERLINK("https://doi.org/10.1038/s41566-026-01906-2","He (2026)")</f>
        <v/>
      </c>
    </row>
    <row r="51">
      <c r="A51" s="1" t="n">
        <v>2128</v>
      </c>
      <c r="B51" t="inlineStr">
        <is>
          <t>Perovskite</t>
        </is>
      </c>
      <c r="C51" t="inlineStr">
        <is>
          <t>Organic</t>
        </is>
      </c>
      <c r="D51" s="2" t="n">
        <v>1.86</v>
      </c>
      <c r="E51" s="2" t="n">
        <v>1.36</v>
      </c>
      <c r="F51" s="2" t="n">
        <v>25.66</v>
      </c>
      <c r="G51" s="1" t="n">
        <v>2144</v>
      </c>
      <c r="H51" s="2" t="n">
        <v>15.69</v>
      </c>
      <c r="I51" s="2" t="n">
        <v>76.28</v>
      </c>
      <c r="J51" t="inlineStr">
        <is>
          <t>Cs0.2FA0.8Pb(I0.5Br0.5)3</t>
        </is>
      </c>
      <c r="K51" t="inlineStr">
        <is>
          <t>organic bulk heterojunction</t>
        </is>
      </c>
      <c r="L51" t="inlineStr">
        <is>
          <t>2026-03-04</t>
        </is>
      </c>
      <c r="M51" t="inlineStr">
        <is>
          <t>https://doi.org/10.1039/D5EE06815K</t>
        </is>
      </c>
      <c r="N51" s="2" t="b">
        <v>0</v>
      </c>
      <c r="O51" s="2" t="b">
        <v>0</v>
      </c>
      <c r="P51" s="2" t="b">
        <v>0</v>
      </c>
      <c r="Q51" s="2" t="b">
        <v>0</v>
      </c>
      <c r="R51" s="2" t="b">
        <v>0</v>
      </c>
      <c r="S51">
        <f>HYPERLINK("https://doi.org/10.1039/D5EE06815K","Yang (2026)")</f>
        <v/>
      </c>
    </row>
    <row r="52">
      <c r="A52" s="1" t="n">
        <v>2207</v>
      </c>
      <c r="B52" t="inlineStr">
        <is>
          <t>Perovskite</t>
        </is>
      </c>
      <c r="C52" t="inlineStr">
        <is>
          <t>Organic</t>
        </is>
      </c>
      <c r="D52" s="2" t="n">
        <v>1.86</v>
      </c>
      <c r="E52" s="2" t="n">
        <v>1.37</v>
      </c>
      <c r="F52" s="2" t="n">
        <v>26.5</v>
      </c>
      <c r="G52" s="1" t="n">
        <v>2200</v>
      </c>
      <c r="H52" s="2" t="n">
        <v>14.5</v>
      </c>
      <c r="I52" s="2" t="n">
        <v>83.09999999999999</v>
      </c>
      <c r="J52" t="inlineStr">
        <is>
          <t>FA0.8Cs0.2PbI1.5Br1.5</t>
        </is>
      </c>
      <c r="K52" t="inlineStr">
        <is>
          <t>PM6:BTP-eC9:TPE-BTA3</t>
        </is>
      </c>
      <c r="L52" t="inlineStr">
        <is>
          <t>2026-05-28</t>
        </is>
      </c>
      <c r="M52" t="inlineStr">
        <is>
          <t>https://doi.org/10.1038/s41467-026-73743-4</t>
        </is>
      </c>
      <c r="N52" s="2" t="b">
        <v>1</v>
      </c>
      <c r="O52" s="2" t="b">
        <v>0</v>
      </c>
      <c r="P52" s="2" t="b">
        <v>0</v>
      </c>
      <c r="Q52" s="2" t="b">
        <v>0</v>
      </c>
      <c r="R52" s="2" t="b">
        <v>0</v>
      </c>
      <c r="S52">
        <f>HYPERLINK("https://doi.org/10.1038/s41467-026-73743-4","Li (2026)")</f>
        <v/>
      </c>
    </row>
    <row r="53">
      <c r="A53" s="1" t="n">
        <v>2061</v>
      </c>
      <c r="B53" t="inlineStr">
        <is>
          <t>Perovskite</t>
        </is>
      </c>
      <c r="C53" t="inlineStr">
        <is>
          <t>Organic</t>
        </is>
      </c>
      <c r="D53" s="2" t="n">
        <v>1.89</v>
      </c>
      <c r="E53" s="2" t="n">
        <v>1.39</v>
      </c>
      <c r="F53" s="2" t="n">
        <v>26.07</v>
      </c>
      <c r="G53" s="1" t="n">
        <v>2190</v>
      </c>
      <c r="H53" s="2" t="n">
        <v>14.66</v>
      </c>
      <c r="I53" s="2" t="n">
        <v>81.20999999999999</v>
      </c>
      <c r="J53" t="inlineStr">
        <is>
          <t>CsPbI2Br</t>
        </is>
      </c>
      <c r="K53" t="inlineStr">
        <is>
          <t>PM6:BTP-eC9:PY-IT</t>
        </is>
      </c>
      <c r="L53" t="inlineStr">
        <is>
          <t>2026-03-23</t>
        </is>
      </c>
      <c r="M53" t="inlineStr">
        <is>
          <t>https://doi.org/10.1038/s41563-026-02541-6</t>
        </is>
      </c>
      <c r="N53" s="2" t="b">
        <v>0</v>
      </c>
      <c r="O53" s="2" t="b">
        <v>0</v>
      </c>
      <c r="P53" s="2" t="b">
        <v>0</v>
      </c>
      <c r="Q53" s="2" t="b">
        <v>0</v>
      </c>
      <c r="R53" s="2" t="b">
        <v>0</v>
      </c>
      <c r="S53">
        <f>HYPERLINK("https://doi.org/10.1038/s41563-026-02541-6","Huang (2026)")</f>
        <v/>
      </c>
    </row>
    <row r="54">
      <c r="A54" s="1" t="n">
        <v>2100</v>
      </c>
      <c r="B54" t="inlineStr">
        <is>
          <t>Perovskite</t>
        </is>
      </c>
      <c r="C54" t="inlineStr">
        <is>
          <t>Organic</t>
        </is>
      </c>
      <c r="D54" s="2" t="n">
        <v>1.91</v>
      </c>
      <c r="E54" s="2" t="n">
        <v>1.41</v>
      </c>
      <c r="F54" s="2" t="n">
        <v>24.17</v>
      </c>
      <c r="G54" s="1" t="n">
        <v>2216</v>
      </c>
      <c r="H54" s="2" t="n">
        <v>13.4</v>
      </c>
      <c r="I54" s="2" t="n">
        <v>81.38</v>
      </c>
      <c r="J54" t="inlineStr">
        <is>
          <t>Perovskite</t>
        </is>
      </c>
      <c r="K54" t="inlineStr">
        <is>
          <t>PM6:Y6</t>
        </is>
      </c>
      <c r="L54" t="inlineStr">
        <is>
          <t>2026-02-05</t>
        </is>
      </c>
      <c r="M54" t="inlineStr">
        <is>
          <t>https://doi.org/10.1039/D5EE07006F</t>
        </is>
      </c>
      <c r="N54" s="2" t="b">
        <v>1</v>
      </c>
      <c r="O54" s="2" t="b">
        <v>0</v>
      </c>
      <c r="P54" s="2" t="b">
        <v>0</v>
      </c>
      <c r="Q54" s="2" t="b">
        <v>0</v>
      </c>
      <c r="R54" s="2" t="b">
        <v>0</v>
      </c>
      <c r="S54">
        <f>HYPERLINK("https://doi.org/10.1039/D5EE07006F","Son (2026)")</f>
        <v/>
      </c>
    </row>
    <row r="55">
      <c r="A55" s="1" t="n">
        <v>1914</v>
      </c>
      <c r="B55" t="inlineStr">
        <is>
          <t>Perovskite</t>
        </is>
      </c>
      <c r="C55" t="inlineStr">
        <is>
          <t>Organic</t>
        </is>
      </c>
      <c r="D55" s="2" t="n">
        <v>1.85</v>
      </c>
      <c r="E55" s="2" t="n">
        <v>1.43</v>
      </c>
      <c r="F55" s="2" t="n">
        <v>26.42</v>
      </c>
      <c r="G55" s="1" t="n">
        <v>2242</v>
      </c>
      <c r="H55" s="2" t="n">
        <v>14.85</v>
      </c>
      <c r="I55" s="2" t="n">
        <v>79.55</v>
      </c>
      <c r="J55" t="inlineStr">
        <is>
          <t>FAMACsPb(I0.5Br0.5)3</t>
        </is>
      </c>
      <c r="K55" t="inlineStr">
        <is>
          <t>D18:BTPeC9-4F</t>
        </is>
      </c>
      <c r="L55" t="inlineStr">
        <is>
          <t>2025-10-09</t>
        </is>
      </c>
      <c r="M55" t="inlineStr">
        <is>
          <t>https://doi.org/10.1038/s41467-025-64032-7</t>
        </is>
      </c>
      <c r="N55" s="2" t="b">
        <v>0</v>
      </c>
      <c r="O55" s="2" t="b">
        <v>0</v>
      </c>
      <c r="P55" s="2" t="b">
        <v>0</v>
      </c>
      <c r="Q55" s="2" t="b">
        <v>0</v>
      </c>
      <c r="R55" s="2" t="b">
        <v>0</v>
      </c>
      <c r="S55">
        <f>HYPERLINK("https://doi.org/10.1038/s41467-025-64032-7","Cui (2025)")</f>
        <v/>
      </c>
    </row>
    <row r="56">
      <c r="A56" s="1" t="n">
        <v>2161</v>
      </c>
      <c r="B56" t="inlineStr">
        <is>
          <t>Perovskite</t>
        </is>
      </c>
      <c r="C56" t="inlineStr">
        <is>
          <t>Organic</t>
        </is>
      </c>
      <c r="D56" s="2" t="n">
        <v>1.86</v>
      </c>
      <c r="E56" s="2" t="n">
        <v>1.44</v>
      </c>
      <c r="F56" s="2" t="n">
        <v>25.76</v>
      </c>
      <c r="G56" s="1" t="n">
        <v>2252</v>
      </c>
      <c r="H56" s="2" t="n">
        <v>14.44</v>
      </c>
      <c r="I56" s="2" t="n">
        <v>79.23999999999999</v>
      </c>
      <c r="J56" t="inlineStr">
        <is>
          <t>Cs0.06FA0.66MA0.28Pb(I0.5Br0.5)3</t>
        </is>
      </c>
      <c r="K56" t="inlineStr">
        <is>
          <t>D18:BTP-eC9-4F</t>
        </is>
      </c>
      <c r="L56" t="inlineStr">
        <is>
          <t>2026-04-27</t>
        </is>
      </c>
      <c r="M56" t="inlineStr">
        <is>
          <t>https://doi.org/10.1002/aenm.70945</t>
        </is>
      </c>
      <c r="N56" s="2" t="b">
        <v>0</v>
      </c>
      <c r="O56" s="2" t="b">
        <v>0</v>
      </c>
      <c r="P56" s="2" t="b">
        <v>0</v>
      </c>
      <c r="Q56" s="2" t="b">
        <v>0</v>
      </c>
      <c r="R56" s="2" t="b">
        <v>0</v>
      </c>
      <c r="S56">
        <f>HYPERLINK("https://doi.org/10.1002/aenm.70945","Chi (2026)")</f>
        <v/>
      </c>
    </row>
    <row r="57">
      <c r="A57" s="1" t="n">
        <v>2009</v>
      </c>
      <c r="B57" t="inlineStr">
        <is>
          <t>Perovskite</t>
        </is>
      </c>
      <c r="C57" t="inlineStr">
        <is>
          <t>Organic</t>
        </is>
      </c>
      <c r="D57" s="2" t="n">
        <v>2.34</v>
      </c>
      <c r="E57" s="2" t="n">
        <v>1.44</v>
      </c>
      <c r="F57" s="2" t="n">
        <v>10.91</v>
      </c>
      <c r="G57" s="1" t="n">
        <v>2380</v>
      </c>
      <c r="H57" s="2" t="n">
        <v>6.62</v>
      </c>
      <c r="I57" s="2" t="n">
        <v>69.26000000000001</v>
      </c>
      <c r="J57" t="inlineStr">
        <is>
          <t>DMA0.05FA0.85Cs0.05MA0.05PbBr2.8Cl0.2</t>
        </is>
      </c>
      <c r="K57" t="inlineStr">
        <is>
          <t>PCE10-2Cl-Y6:Y12</t>
        </is>
      </c>
      <c r="L57" t="inlineStr">
        <is>
          <t>2025-12-26</t>
        </is>
      </c>
      <c r="M57" t="inlineStr">
        <is>
          <t>https://doi.org/10.1002/adma.202520278</t>
        </is>
      </c>
      <c r="N57" s="2" t="b">
        <v>0</v>
      </c>
      <c r="O57" s="2" t="b">
        <v>0</v>
      </c>
      <c r="P57" s="2" t="b">
        <v>0</v>
      </c>
      <c r="Q57" s="2" t="b">
        <v>0</v>
      </c>
      <c r="R57" s="2" t="b">
        <v>0</v>
      </c>
      <c r="S57">
        <f>HYPERLINK("https://doi.org/10.1002/adma.202520278","Ryu (2026)")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2026-08-09T10:24:07Z</dcterms:created>
  <dcterms:modified xsi:type="dcterms:W3CDTF">2026-08-09T10:24:08Z</dcterms:modified>
</cp:coreProperties>
</file>